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ublico\TP - 2023 - 04 - Nenhuma casa sem Banheiro Etapa 02\Arquivos II\planilhancsblicitao23demaio\"/>
    </mc:Choice>
  </mc:AlternateContent>
  <bookViews>
    <workbookView xWindow="0" yWindow="0" windowWidth="21600" windowHeight="9645" tabRatio="656"/>
  </bookViews>
  <sheets>
    <sheet name="ORÇ EM BRANCO" sheetId="6" r:id="rId1"/>
    <sheet name="BDI EM BRANCO" sheetId="5" r:id="rId2"/>
    <sheet name="CRON EM BRANCO" sheetId="4" r:id="rId3"/>
  </sheets>
  <definedNames>
    <definedName name="_xlnm.Print_Area" localSheetId="1">'BDI EM BRANCO'!$C$1:$L$125</definedName>
    <definedName name="_xlnm.Print_Area" localSheetId="2">'CRON EM BRANCO'!$G$1:$P$36</definedName>
    <definedName name="_xlnm.Print_Area" localSheetId="0">'ORÇ EM BRANCO'!$A$1:$J$79</definedName>
    <definedName name="Import_RespOrçamento">#REF!</definedName>
  </definedNames>
  <calcPr calcId="162913"/>
  <extLst>
    <ext uri="GoogleSheetsCustomDataVersion1">
      <go:sheetsCustomData xmlns:go="http://customooxmlschemas.google.com/" r:id="rId8" roundtripDataSignature="AMtx7mhfyrguvl1t89hyIBcaqfukndYhng=="/>
    </ext>
  </extLst>
</workbook>
</file>

<file path=xl/calcChain.xml><?xml version="1.0" encoding="utf-8"?>
<calcChain xmlns="http://schemas.openxmlformats.org/spreadsheetml/2006/main">
  <c r="H67" i="6" l="1"/>
  <c r="H66" i="6"/>
  <c r="H65" i="6"/>
  <c r="H64" i="6"/>
  <c r="H63" i="6"/>
  <c r="H62" i="6"/>
  <c r="H61" i="6"/>
  <c r="H60" i="6"/>
  <c r="H59" i="6"/>
  <c r="H57" i="6"/>
  <c r="H56" i="6"/>
  <c r="H55" i="6"/>
  <c r="H54" i="6"/>
  <c r="H53" i="6"/>
  <c r="H52" i="6"/>
  <c r="H51" i="6"/>
  <c r="H50" i="6"/>
  <c r="H49" i="6"/>
  <c r="H48" i="6"/>
  <c r="H47" i="6"/>
  <c r="H46" i="6"/>
  <c r="H44" i="6"/>
  <c r="H43" i="6"/>
  <c r="H42" i="6"/>
  <c r="H41" i="6"/>
  <c r="H40" i="6"/>
  <c r="H38" i="6"/>
  <c r="H37" i="6"/>
  <c r="H35" i="6"/>
  <c r="H34" i="6"/>
  <c r="H32" i="6"/>
  <c r="H31" i="6"/>
  <c r="H30" i="6"/>
  <c r="H29" i="6"/>
  <c r="H27" i="6"/>
  <c r="H26" i="6"/>
  <c r="H25" i="6"/>
  <c r="H23" i="6"/>
  <c r="H22" i="6"/>
  <c r="H21" i="6"/>
  <c r="H20" i="6"/>
  <c r="H19" i="6"/>
  <c r="H17" i="6"/>
  <c r="H16" i="6"/>
  <c r="H14" i="6"/>
  <c r="H13" i="6"/>
  <c r="H12" i="6"/>
  <c r="H11" i="6"/>
  <c r="H10" i="6"/>
  <c r="H9" i="6"/>
  <c r="H8" i="6"/>
  <c r="J3" i="6"/>
  <c r="I3" i="6"/>
  <c r="H3" i="6"/>
  <c r="J65" i="6" s="1"/>
  <c r="C118" i="5"/>
  <c r="C113" i="5"/>
  <c r="B112" i="5"/>
  <c r="C111" i="5"/>
  <c r="G108" i="5"/>
  <c r="S102" i="5"/>
  <c r="B124" i="5" s="1"/>
  <c r="R102" i="5"/>
  <c r="Q102" i="5"/>
  <c r="N102" i="5"/>
  <c r="C105" i="5" s="1"/>
  <c r="B92" i="5"/>
  <c r="B91" i="5"/>
  <c r="B87" i="5"/>
  <c r="C78" i="5"/>
  <c r="C73" i="5"/>
  <c r="B73" i="5"/>
  <c r="C71" i="5"/>
  <c r="G68" i="5"/>
  <c r="S62" i="5"/>
  <c r="B85" i="5" s="1"/>
  <c r="R62" i="5"/>
  <c r="Q62" i="5"/>
  <c r="N62" i="5" s="1"/>
  <c r="B49" i="5"/>
  <c r="B48" i="5"/>
  <c r="G28" i="5"/>
  <c r="S22" i="5"/>
  <c r="R22" i="5"/>
  <c r="Q22" i="5"/>
  <c r="N22" i="5"/>
  <c r="D25" i="5" s="1"/>
  <c r="K23" i="4"/>
  <c r="H22" i="4"/>
  <c r="G22" i="4"/>
  <c r="K21" i="4"/>
  <c r="O21" i="4" s="1"/>
  <c r="H20" i="4"/>
  <c r="G20" i="4"/>
  <c r="K19" i="4"/>
  <c r="L19" i="4" s="1"/>
  <c r="H18" i="4"/>
  <c r="G18" i="4"/>
  <c r="K17" i="4"/>
  <c r="M17" i="4" s="1"/>
  <c r="H16" i="4"/>
  <c r="G16" i="4"/>
  <c r="H14" i="4"/>
  <c r="G14" i="4"/>
  <c r="K13" i="4"/>
  <c r="O13" i="4" s="1"/>
  <c r="H12" i="4"/>
  <c r="G12" i="4"/>
  <c r="K11" i="4"/>
  <c r="P11" i="4" s="1"/>
  <c r="H10" i="4"/>
  <c r="G10" i="4"/>
  <c r="K9" i="4"/>
  <c r="P9" i="4" s="1"/>
  <c r="H8" i="4"/>
  <c r="G8" i="4"/>
  <c r="K7" i="4"/>
  <c r="P7" i="4" s="1"/>
  <c r="H6" i="4"/>
  <c r="G6" i="4"/>
  <c r="K5" i="4"/>
  <c r="O5" i="4" s="1"/>
  <c r="H4" i="4"/>
  <c r="G4" i="4"/>
  <c r="P5" i="4" l="1"/>
  <c r="L21" i="4"/>
  <c r="N11" i="4"/>
  <c r="P21" i="4"/>
  <c r="L9" i="4"/>
  <c r="L5" i="4"/>
  <c r="L25" i="4" s="1"/>
  <c r="L26" i="4" s="1"/>
  <c r="L7" i="4"/>
  <c r="N9" i="4"/>
  <c r="M5" i="4"/>
  <c r="M7" i="4"/>
  <c r="O9" i="4"/>
  <c r="N5" i="4"/>
  <c r="O7" i="4"/>
  <c r="L13" i="4"/>
  <c r="M13" i="4"/>
  <c r="N13" i="4"/>
  <c r="M11" i="4"/>
  <c r="B47" i="5"/>
  <c r="B72" i="5"/>
  <c r="B98" i="5"/>
  <c r="B88" i="5"/>
  <c r="J30" i="6"/>
  <c r="J40" i="6"/>
  <c r="J9" i="6"/>
  <c r="J21" i="6"/>
  <c r="J27" i="6"/>
  <c r="J37" i="6"/>
  <c r="J43" i="6"/>
  <c r="J49" i="6"/>
  <c r="J57" i="6"/>
  <c r="J63" i="6"/>
  <c r="B89" i="5"/>
  <c r="B113" i="5"/>
  <c r="J12" i="6"/>
  <c r="J34" i="6"/>
  <c r="J52" i="6"/>
  <c r="J66" i="6"/>
  <c r="J31" i="6"/>
  <c r="B118" i="5"/>
  <c r="J10" i="6"/>
  <c r="J16" i="6"/>
  <c r="J22" i="6"/>
  <c r="J38" i="6"/>
  <c r="J44" i="6"/>
  <c r="J50" i="6"/>
  <c r="J64" i="6"/>
  <c r="J14" i="6"/>
  <c r="J25" i="6"/>
  <c r="J41" i="6"/>
  <c r="J55" i="6"/>
  <c r="B93" i="5"/>
  <c r="B106" i="5"/>
  <c r="J13" i="6"/>
  <c r="J29" i="6"/>
  <c r="J35" i="6"/>
  <c r="J53" i="6"/>
  <c r="J59" i="6"/>
  <c r="J67" i="6"/>
  <c r="J46" i="6"/>
  <c r="J54" i="6"/>
  <c r="J60" i="6"/>
  <c r="J19" i="6"/>
  <c r="J47" i="6"/>
  <c r="B66" i="5"/>
  <c r="B79" i="5"/>
  <c r="B94" i="5"/>
  <c r="B107" i="5"/>
  <c r="B119" i="5"/>
  <c r="J8" i="6"/>
  <c r="J20" i="6"/>
  <c r="J26" i="6"/>
  <c r="J32" i="6"/>
  <c r="J42" i="6"/>
  <c r="J48" i="6"/>
  <c r="J56" i="6"/>
  <c r="J62" i="6"/>
  <c r="J61" i="6"/>
  <c r="B67" i="5"/>
  <c r="B86" i="5"/>
  <c r="B96" i="5"/>
  <c r="B125" i="5"/>
  <c r="J11" i="6"/>
  <c r="J17" i="6"/>
  <c r="J23" i="6"/>
  <c r="J51" i="6"/>
  <c r="D65" i="5"/>
  <c r="C65" i="5"/>
  <c r="B80" i="5"/>
  <c r="B50" i="5"/>
  <c r="B55" i="5"/>
  <c r="B57" i="5"/>
  <c r="B59" i="5"/>
  <c r="B63" i="5"/>
  <c r="B74" i="5"/>
  <c r="B81" i="5"/>
  <c r="B108" i="5"/>
  <c r="B120" i="5"/>
  <c r="D105" i="5"/>
  <c r="B51" i="5"/>
  <c r="B60" i="5"/>
  <c r="B64" i="5"/>
  <c r="B69" i="5"/>
  <c r="B75" i="5"/>
  <c r="B82" i="5"/>
  <c r="B90" i="5"/>
  <c r="B95" i="5"/>
  <c r="B97" i="5"/>
  <c r="B99" i="5"/>
  <c r="B103" i="5"/>
  <c r="B114" i="5"/>
  <c r="B121" i="5"/>
  <c r="B68" i="5"/>
  <c r="C25" i="5"/>
  <c r="B52" i="5"/>
  <c r="B61" i="5"/>
  <c r="B65" i="5"/>
  <c r="B70" i="5"/>
  <c r="B76" i="5"/>
  <c r="B83" i="5"/>
  <c r="B100" i="5"/>
  <c r="B104" i="5"/>
  <c r="B109" i="5"/>
  <c r="B115" i="5"/>
  <c r="B122" i="5"/>
  <c r="B53" i="5"/>
  <c r="B62" i="5"/>
  <c r="B71" i="5"/>
  <c r="B77" i="5"/>
  <c r="B84" i="5"/>
  <c r="B101" i="5"/>
  <c r="B105" i="5"/>
  <c r="B110" i="5"/>
  <c r="B116" i="5"/>
  <c r="B123" i="5"/>
  <c r="B54" i="5"/>
  <c r="B56" i="5"/>
  <c r="B58" i="5"/>
  <c r="B78" i="5"/>
  <c r="B102" i="5"/>
  <c r="B111" i="5"/>
  <c r="B117" i="5"/>
  <c r="P13" i="4"/>
  <c r="N17" i="4"/>
  <c r="M19" i="4"/>
  <c r="O17" i="4"/>
  <c r="N19" i="4"/>
  <c r="M21" i="4"/>
  <c r="L23" i="4"/>
  <c r="P17" i="4"/>
  <c r="O19" i="4"/>
  <c r="N21" i="4"/>
  <c r="M23" i="4"/>
  <c r="N7" i="4"/>
  <c r="M9" i="4"/>
  <c r="L11" i="4"/>
  <c r="P19" i="4"/>
  <c r="N23" i="4"/>
  <c r="O23" i="4"/>
  <c r="P23" i="4"/>
  <c r="L17" i="4"/>
  <c r="O11" i="4"/>
  <c r="J33" i="6" l="1"/>
  <c r="M25" i="4"/>
  <c r="M26" i="4" s="1"/>
  <c r="J7" i="6"/>
  <c r="J45" i="6"/>
  <c r="J36" i="6"/>
  <c r="J58" i="6"/>
  <c r="J15" i="6"/>
  <c r="J24" i="6"/>
  <c r="J39" i="6"/>
  <c r="J18" i="6"/>
  <c r="J28" i="6"/>
  <c r="S97" i="5"/>
  <c r="S95" i="5"/>
  <c r="R18" i="5"/>
  <c r="S15" i="5"/>
  <c r="Q96" i="5"/>
  <c r="Q58" i="5"/>
  <c r="R97" i="5"/>
  <c r="R95" i="5"/>
  <c r="S57" i="5"/>
  <c r="S55" i="5"/>
  <c r="Q18" i="5"/>
  <c r="R15" i="5"/>
  <c r="S54" i="5"/>
  <c r="R58" i="5"/>
  <c r="Q97" i="5"/>
  <c r="Q95" i="5"/>
  <c r="R57" i="5"/>
  <c r="R55" i="5"/>
  <c r="S17" i="5"/>
  <c r="Q15" i="5"/>
  <c r="R98" i="5"/>
  <c r="S56" i="5"/>
  <c r="S16" i="5"/>
  <c r="Q98" i="5"/>
  <c r="Q56" i="5"/>
  <c r="Q57" i="5"/>
  <c r="Q55" i="5"/>
  <c r="R17" i="5"/>
  <c r="S14" i="5"/>
  <c r="R94" i="5"/>
  <c r="Q14" i="5"/>
  <c r="R54" i="5"/>
  <c r="Q54" i="5"/>
  <c r="S98" i="5"/>
  <c r="S96" i="5"/>
  <c r="S94" i="5"/>
  <c r="Q17" i="5"/>
  <c r="R14" i="5"/>
  <c r="R96" i="5"/>
  <c r="S58" i="5"/>
  <c r="Q94" i="5"/>
  <c r="R56" i="5"/>
  <c r="R16" i="5"/>
  <c r="Q16" i="5"/>
  <c r="S18" i="5"/>
  <c r="J6" i="6" l="1"/>
  <c r="J70" i="6" s="1"/>
  <c r="K15" i="4" l="1"/>
  <c r="N15" i="4" l="1"/>
  <c r="N25" i="4" s="1"/>
  <c r="L15" i="4"/>
  <c r="P15" i="4"/>
  <c r="P25" i="4" s="1"/>
  <c r="O15" i="4"/>
  <c r="O25" i="4" s="1"/>
  <c r="M15" i="4"/>
  <c r="K25" i="4"/>
  <c r="P24" i="4" l="1"/>
  <c r="N24" i="4"/>
  <c r="N26" i="4"/>
  <c r="O26" i="4" s="1"/>
  <c r="P26" i="4" s="1"/>
  <c r="K18" i="4"/>
  <c r="K4" i="4"/>
  <c r="K16" i="4"/>
  <c r="K26" i="4"/>
  <c r="K6" i="4"/>
  <c r="K22" i="4"/>
  <c r="K8" i="4"/>
  <c r="K20" i="4"/>
  <c r="K12" i="4"/>
  <c r="K10" i="4"/>
  <c r="L24" i="4"/>
  <c r="M24" i="4"/>
  <c r="O24" i="4"/>
  <c r="K14" i="4"/>
  <c r="K24" i="4" l="1"/>
</calcChain>
</file>

<file path=xl/sharedStrings.xml><?xml version="1.0" encoding="utf-8"?>
<sst xmlns="http://schemas.openxmlformats.org/spreadsheetml/2006/main" count="526" uniqueCount="271">
  <si>
    <t>Autores: Arq. Cassius Baumgarten</t>
  </si>
  <si>
    <t>BDI 1</t>
  </si>
  <si>
    <t>BDI 2</t>
  </si>
  <si>
    <t>BDI 3</t>
  </si>
  <si>
    <t>Item</t>
  </si>
  <si>
    <t>Fonte</t>
  </si>
  <si>
    <t>Código</t>
  </si>
  <si>
    <t>Descrição</t>
  </si>
  <si>
    <t>Unidade</t>
  </si>
  <si>
    <t>Quantidade</t>
  </si>
  <si>
    <t>Custo Unitário (sem BDI) (R$)</t>
  </si>
  <si>
    <t>BDI (%)</t>
  </si>
  <si>
    <t>Preço Unitário (com BDI) (R$)</t>
  </si>
  <si>
    <t>Preço Total (R$)</t>
  </si>
  <si>
    <t>MÓDULO SANITÁRIO</t>
  </si>
  <si>
    <t>1.</t>
  </si>
  <si>
    <t>SERVIÇOS INICIAIS E FUNDAÇÃO</t>
  </si>
  <si>
    <t>1.1.</t>
  </si>
  <si>
    <t>SINAPI (INSUMO)</t>
  </si>
  <si>
    <t>M</t>
  </si>
  <si>
    <t>1.2.</t>
  </si>
  <si>
    <t>SINAPI</t>
  </si>
  <si>
    <t>ESCAVAÇÃO MANUAL DE VALA</t>
  </si>
  <si>
    <t>M3</t>
  </si>
  <si>
    <t>1.3.</t>
  </si>
  <si>
    <t>1.4.</t>
  </si>
  <si>
    <t>ORSE</t>
  </si>
  <si>
    <t>ALVENARIA PEDRA CALCÁREA ARGAMASSADA C/ CIMENTO E AREIA TRAÇO T-4 (1:5) - 1 SACO CIMENTO 50KG / 5 PADIOLAS AREIA DIM. 0,35X0,45X0,23M - CONFECÇÃO MECÂNICA E TRANSPORTE</t>
  </si>
  <si>
    <t>1.5.</t>
  </si>
  <si>
    <t>BALDRAME EXECCUÇÃO DE ESTRUTURAS DE CONCRETO ARMADO</t>
  </si>
  <si>
    <t>1.6.</t>
  </si>
  <si>
    <t>M2</t>
  </si>
  <si>
    <t>1.7.</t>
  </si>
  <si>
    <t>H</t>
  </si>
  <si>
    <t>2.</t>
  </si>
  <si>
    <t>ALVENARIAS</t>
  </si>
  <si>
    <t>2.1.</t>
  </si>
  <si>
    <t>ALVENARIA DE VEDAÇÃO DE BLOCOS CERÂMICOS FURADOS NA HORIZONTAL DE 11,5X19X19CM (ESPESSURA 11,5M) DE PAREDES COM ÁREA LÍQUIDA MAIOR OU IGUAL A 6M² SEM VÃOS E ARGAMASSA DE ASSENTAMENTO COM PREPARO EM BETONEIRA.</t>
  </si>
  <si>
    <t>2.2.</t>
  </si>
  <si>
    <t>95952</t>
  </si>
  <si>
    <t>3.</t>
  </si>
  <si>
    <t>COBERTURA</t>
  </si>
  <si>
    <t>3.1.</t>
  </si>
  <si>
    <t>94210</t>
  </si>
  <si>
    <t>TELHAMENTO COM TELHA ONDULADA DE FIBROCIMENTO E = 6 MM, COM RECOBRIMENTO LATERAL DE 1 1/4 DE ONDA PARA TELHADO COM INCLINAÇÃO MÁXIMA DE 10° COM ATÉ 2 ÁGUAS, INCLUSO IÇAMENTO. AF_07/2019</t>
  </si>
  <si>
    <t>3.2.</t>
  </si>
  <si>
    <t>3.3.</t>
  </si>
  <si>
    <t>96111</t>
  </si>
  <si>
    <t>4.</t>
  </si>
  <si>
    <t>CONTRAPISO</t>
  </si>
  <si>
    <t>4.1.</t>
  </si>
  <si>
    <t>101747</t>
  </si>
  <si>
    <t>PISO EM CONCRETO 20 MPA PREPARO MECÂNICO, ESPESSURA 7CM. AF_09/2020</t>
  </si>
  <si>
    <t>4.2.</t>
  </si>
  <si>
    <t>100324</t>
  </si>
  <si>
    <t>4.3.</t>
  </si>
  <si>
    <t>93390</t>
  </si>
  <si>
    <t>5.</t>
  </si>
  <si>
    <t>REVESTIMENTO DE PAREDES</t>
  </si>
  <si>
    <t>5.1.</t>
  </si>
  <si>
    <t>87873</t>
  </si>
  <si>
    <t>CHAPISCO APLICADO EM ALVENARIAS E ESTRUTURAS DE CONCRETO INTERNAS, COM ROLO PARA TEXTURA ACRÍLICA. ARGAMASSA TRAÇO 1:4 E EMULSÃO POLIMÉRICA (ADESIVO) COM PREPARO MANUAL. AF_06/2014</t>
  </si>
  <si>
    <t>5.2.</t>
  </si>
  <si>
    <t>87547</t>
  </si>
  <si>
    <t>MASSA ÚNICA, PARA RECEBIMENTO DE PINTURA, EM ARGAMASSA TRAÇO 1:2:8, PREPARO MECÂNICO COM BETONEIRA 400L, APLICADA MANUALMENTE EM FACES INTERNAS DE PAREDES, ESPESSURA DE 10MM, COM EXECUÇÃO DE TALISCAS. AF_06/2014</t>
  </si>
  <si>
    <t>5.3.</t>
  </si>
  <si>
    <t>93393</t>
  </si>
  <si>
    <t>REVESTIMENTO CERÂMICO PARA PAREDES INTERNAS COM PLACAS TIPO ESMALTADA PADRÃO POPULAR DE DIMENSÕES 20X20 CM, ARGAMASSA TIPO AC I, APLICADAS EM AMBIENTES DE ÁREA MAIOR QUE 5 M2 NA ALTURA INTEIRA DAS PAREDES</t>
  </si>
  <si>
    <t>6.</t>
  </si>
  <si>
    <t xml:space="preserve">ESQUADRIAS </t>
  </si>
  <si>
    <t>6.1.</t>
  </si>
  <si>
    <t>6.2.</t>
  </si>
  <si>
    <t>7.</t>
  </si>
  <si>
    <t>PINTURA</t>
  </si>
  <si>
    <t>7.1.</t>
  </si>
  <si>
    <t>88485</t>
  </si>
  <si>
    <t>7.2.</t>
  </si>
  <si>
    <t>95622</t>
  </si>
  <si>
    <t>8.</t>
  </si>
  <si>
    <t>8.1.</t>
  </si>
  <si>
    <t>VASO SANITÁRIO SIFONADO COM CAIXA ACOPLADA LOUÇA BRANCA - FORNECIMENTO E INSTALAÇÃO. AF_01/2020</t>
  </si>
  <si>
    <t>UND</t>
  </si>
  <si>
    <t>8.2.</t>
  </si>
  <si>
    <t>86939</t>
  </si>
  <si>
    <t>8.3.</t>
  </si>
  <si>
    <t>9.</t>
  </si>
  <si>
    <t>MATERIAL HIDRÁULICO E SANITÁRIO</t>
  </si>
  <si>
    <t>9.1.</t>
  </si>
  <si>
    <t>9.2.</t>
  </si>
  <si>
    <t>9.3.</t>
  </si>
  <si>
    <t>9.5.</t>
  </si>
  <si>
    <t>-</t>
  </si>
  <si>
    <t>9.6.</t>
  </si>
  <si>
    <t>9.7.</t>
  </si>
  <si>
    <t>97901</t>
  </si>
  <si>
    <t>9.8.</t>
  </si>
  <si>
    <t>9.9.</t>
  </si>
  <si>
    <t>89714</t>
  </si>
  <si>
    <t>TUBO PVC, SERIE NORMAL, ESGOTO PREDIAL, DN 100 MM, FORNECIDO E INSTALADO EM RAMAL DE DESCARGA OU RAMAL DE ESGOTO SANITÁRIO. AF_12/2014</t>
  </si>
  <si>
    <t>10.</t>
  </si>
  <si>
    <t>REDE ELÉTRICA</t>
  </si>
  <si>
    <t>10.1.</t>
  </si>
  <si>
    <t>93137</t>
  </si>
  <si>
    <t>10.2.</t>
  </si>
  <si>
    <t>93141</t>
  </si>
  <si>
    <t>10.3.</t>
  </si>
  <si>
    <t>100860</t>
  </si>
  <si>
    <t>CHUVEIRO ELÉTRICO COMUM CORPO PLÁSTICO, TIPO DUCHA FORNECIMENTO E INSTALAÇÃO. AF_01/2020</t>
  </si>
  <si>
    <t>MÓDULOS</t>
  </si>
  <si>
    <t>R$</t>
  </si>
  <si>
    <t>Local</t>
  </si>
  <si>
    <t>Data</t>
  </si>
  <si>
    <t>Responsável Técnico</t>
  </si>
  <si>
    <t>Nome: Cassius Baumgarten</t>
  </si>
  <si>
    <t>CREA/CAU: A107769-4</t>
  </si>
  <si>
    <t>ART/RRT: 11571892</t>
  </si>
  <si>
    <t xml:space="preserve">IDENTIFICAÇÃO DO PROJETO: MÓDULO SANITÁRIO			</t>
  </si>
  <si>
    <t>Conforme legislação tributária municipal, definir estimativa de percentual da base de cálculo para o ISS:</t>
  </si>
  <si>
    <t>Sobre a base de cálculo, definir a respectiva alíquota do ISS (entre 2% e 5%):</t>
  </si>
  <si>
    <t>F</t>
  </si>
  <si>
    <t>TIPO DE OBRA</t>
  </si>
  <si>
    <t>Construção e Reforma de Edifícios</t>
  </si>
  <si>
    <t>Itens</t>
  </si>
  <si>
    <t>Siglas</t>
  </si>
  <si>
    <t>% Adotado</t>
  </si>
  <si>
    <t>Situação</t>
  </si>
  <si>
    <t>1º Quartil</t>
  </si>
  <si>
    <t>Médio</t>
  </si>
  <si>
    <t>3º Quartil</t>
  </si>
  <si>
    <t>Administração Central</t>
  </si>
  <si>
    <t>AC</t>
  </si>
  <si>
    <t>Seguro e Garantia</t>
  </si>
  <si>
    <t>SG</t>
  </si>
  <si>
    <t>Risco</t>
  </si>
  <si>
    <t>R</t>
  </si>
  <si>
    <t>Despesas Financeiras</t>
  </si>
  <si>
    <t>DF</t>
  </si>
  <si>
    <t>Lucro</t>
  </si>
  <si>
    <t>L</t>
  </si>
  <si>
    <t>Tributos (impostos COFINS 3%, e  PIS 0,65%)</t>
  </si>
  <si>
    <t>CP</t>
  </si>
  <si>
    <t>Tributos (ISS, variável de acordo com o município)</t>
  </si>
  <si>
    <t>ISS</t>
  </si>
  <si>
    <t>Tributos (Contribuição Previdenciária sobre a Receita Bruta - 0% ou 4,5% - Desoneração)</t>
  </si>
  <si>
    <t>CPRB</t>
  </si>
  <si>
    <t>BDI SEM desoneração (Fórmula Acórdão TCU)</t>
  </si>
  <si>
    <t>BDI PAD</t>
  </si>
  <si>
    <t>BDI COM desoneração</t>
  </si>
  <si>
    <t>BDI DES</t>
  </si>
  <si>
    <t>Os valores de BDI foram calculados com o emprego da fórmula:</t>
  </si>
  <si>
    <t>BDI =</t>
  </si>
  <si>
    <t xml:space="preserve"> - 1</t>
  </si>
  <si>
    <t>(1-CP-ISS-CRPB)</t>
  </si>
  <si>
    <t>Observações:</t>
  </si>
  <si>
    <t>Nome:Cassius Baumgarten</t>
  </si>
  <si>
    <t>(SELECIONAR)</t>
  </si>
  <si>
    <t xml:space="preserve">IDENTIFICAÇÃO DO PROJETO: MÓDULO SANITÁRIO	</t>
  </si>
  <si>
    <t>Serviço</t>
  </si>
  <si>
    <t>Valor (R$)</t>
  </si>
  <si>
    <t>SUBTOTAL ITEM 1</t>
  </si>
  <si>
    <t>SUBTOTAL ITEM 2</t>
  </si>
  <si>
    <t>SUBTOTAL ITEM 3</t>
  </si>
  <si>
    <t>SUBTOTAL ITEM 4</t>
  </si>
  <si>
    <t>SUBTOTAL ITEM 5</t>
  </si>
  <si>
    <t>SUBTOTAL ITEM 6</t>
  </si>
  <si>
    <t>SUBTOTAL ITEM 7</t>
  </si>
  <si>
    <t>SUBTOTAL ITEM 8</t>
  </si>
  <si>
    <t>SUBTOTAL ITEM 9</t>
  </si>
  <si>
    <t>SUBTOTAL ITEM 10</t>
  </si>
  <si>
    <t>PERCENTUAL</t>
  </si>
  <si>
    <t>VALOR TOTAL GERAL</t>
  </si>
  <si>
    <t>VALOR ACUMULADO</t>
  </si>
  <si>
    <t>IMPERMEABILIZAÇÃO DE SUPERFÍCIE COM MEMBRANA À BASE DE RESINA ACRÍLICA, 3 DEMÃOS. AF_06/2018</t>
  </si>
  <si>
    <t>98554</t>
  </si>
  <si>
    <t>MESTRE DE OBRAS COM ENCARGOS COMPLEMENTARES</t>
  </si>
  <si>
    <t>90780</t>
  </si>
  <si>
    <t>103330</t>
  </si>
  <si>
    <t>CINTA DE AMARRAÇÃO DE ALVENARIA MOLDADA IN LOCO EM CONCRETO. AF_03/2016</t>
  </si>
  <si>
    <t>93204</t>
  </si>
  <si>
    <t>96121</t>
  </si>
  <si>
    <t>ACABAMENTOS PARA FORRO (RODA-FORRO EM PERFIL METÁLICO E PLÁSTICO). AF 05/2017</t>
  </si>
  <si>
    <t>FORRO EM RÉGUAS DE PVC, FRISADO, PARA AMBIENTES RESIDENCIAIS, INCLUSIV E ESTRUTURA DE FIXAÇÃO. AF_05/2017_P</t>
  </si>
  <si>
    <t>REVESTIMENTO CERÂMICO PARA PISO COM PLACAS TIPO ESMALTADA PADRÃO POPULAR DE DIMENSÕES 35X35 CM APLICADA EM AMBIENTES DE ÁREA ENTRE 5 M2 E 10
M2. AF_06/2014</t>
  </si>
  <si>
    <t>PORTA DE ALUMÍNIO DE ABRIR COM LAMBRI, COM GUARNIÇÃO, FIXAÇÃO COM PARA FUSOS - FORNECIMENTO E INSTALAÇÃO. AF_12/2019</t>
  </si>
  <si>
    <t>91338</t>
  </si>
  <si>
    <t>94569</t>
  </si>
  <si>
    <t>JANELA DE ALUMÍNIO TIPO MAXIM-AR, COM VIDROS, BATENTE E FERRAGENS. EXC LUSIVE ALIZAR, ACABAMENTO E CONTRAMARCO. FORNECIMENTO E INSTALAÇÃO. AF
_12/2019</t>
  </si>
  <si>
    <t>APLICAÇÃO DE FUNDO SELADOR ACRÍLICO EM PAREDES, UMA DEMÃO. AF_06/2014</t>
  </si>
  <si>
    <t>APLICAÇÃO MANUAL DE TINTA LÁTEX ACRÍLICA EM PANOS COM PRESENÇA DE VÃOS DE EDIFÍCIOS DE MÚLTIPLOS PAVIMENTOS, DUAS DEMÃOS. AF_11/2016</t>
  </si>
  <si>
    <t>86888</t>
  </si>
  <si>
    <t>LAVATÓRIO LOUÇA BRANCA COM COLUNA, *44 X 35,5* CM, PADRÃO POPULAR, INCLUSO SIFÃO FLEXÍVEL EM PVC, VÁLVULA E ENGATE FLEXÍVEL 30CM EM PLÁSTICO E COM TORNEIRA CROMADA PADRÃO POPULAR - FORNECIMENTO E INSTALAÇÃO AF_01/2020</t>
  </si>
  <si>
    <t>90101</t>
  </si>
  <si>
    <t>ESCAVAÇÃO MECANIZADA DE VALA COM PROF. MAIOR QUE 1,5 M ATÉ 3,0 M (MÉDIA MONTANTE E JUSANTE/UMA COMPOSIÇÃO POR TRECHO), RETROESCAV. (0,26 M3), LARG. MENOR QUE 0,8 M, EM SOLO DE 1A CATEGORIA, EM LOCAIS COM ALTO NÍVEL DE INTERFERÊNCIA. AF_02/2021</t>
  </si>
  <si>
    <t>CAIXA ENTERRADA HIDRÁULICA RETANGULAR EM ALVENARIA COM TIJOLOS CERÂMICOS MACIÇOS, DIMENSÕES INTERNAS: 0,4X0,4X0,4 M PARA REDE DE ESGOTO. AF_12/2020</t>
  </si>
  <si>
    <t>TUBO PVC, SERIE NORMAL, ESGOTO PREDIAL, DN 50 MM, FORNECIDO E INSTALADO EM RAMAL DE DESCARGA OU RAMAL DE ESGOTO SANITÁRIO. AF_12/2014</t>
  </si>
  <si>
    <t>89712</t>
  </si>
  <si>
    <t>96620</t>
  </si>
  <si>
    <t>LASTRO DE CONCRETO MAGRO, APLICADO EM PISOS, LAJES SOBRE SOLO OU RADIE RS. AF_08/2017</t>
  </si>
  <si>
    <t>99059</t>
  </si>
  <si>
    <t>LOCACAO CONVENCIONAL DE OBRA, UTILIZANDO GABARITO DE TÁBUAS CORRIDAS AF_10/2018</t>
  </si>
  <si>
    <t>98052</t>
  </si>
  <si>
    <t>TANQUE SÉPTICO CIRCULAR, EM CONCRETO PRÉ-MOLDADO, DIÂMETRO INTERNO = 1,10 M, ALTURA INTERNA = 2,50 M, VOLUME ÚTIL: 2138,2 L (PARA 5 CONTRIBUINTES). AF_12/2020</t>
  </si>
  <si>
    <t>20209</t>
  </si>
  <si>
    <t>CAIBRO APARELHADO *7,5 X 7,5* CM, EM MACARANDUBA, ANGELIM OU EQUIVALENTE DAREGIAO</t>
  </si>
  <si>
    <t>3.4.</t>
  </si>
  <si>
    <t>3.5.</t>
  </si>
  <si>
    <t>92543</t>
  </si>
  <si>
    <t>TRAMA DE MADEIRA COMPOSTA POR TERÇAS PARA TELHADOS DE ATÉ 2 ÁGUAS PARA TELHA ONDULADA DE FIBROCIMENTO, METÁLICA, PLÁSTICA OU TERMOACÚSTICA, INCLUSO TRANSPORTE VERTICAL. AF_07/2019</t>
  </si>
  <si>
    <t>5.4.</t>
  </si>
  <si>
    <t>SINAP – JULHO/2022 Desonerado</t>
  </si>
  <si>
    <t>Identificação do Projeto: Nenhuma Casa Sem Banheiro</t>
  </si>
  <si>
    <t>Tipo de intervenção: Construção de Banheiro com área 3,60m²</t>
  </si>
  <si>
    <t>Endereço: Núcleo Urbano Informal</t>
  </si>
  <si>
    <t>CAU: A107769-4</t>
  </si>
  <si>
    <t>Municipio de Pelotas RS</t>
  </si>
  <si>
    <t>93658</t>
  </si>
  <si>
    <t>101877</t>
  </si>
  <si>
    <t>QUADRO DE DISTRIBUIÇÃO DE ENERGIA EM PVC, DE EMBUTIR, SEM BARRAMENTO,</t>
  </si>
  <si>
    <t>DISJUNTOR MONOPOLAR TIPO DIN, CORRENTE NOMINAL DE 40A - FORNECIMENTO E INSTALAÇÃO. AF_10/2020</t>
  </si>
  <si>
    <t>PONTO DE ILUMINAÇÃO RESIDENCIAL INCLUINDO INTERRUPTOR SIMPLES (2 MÓDULOS), CAIXA ELÉTRICA, ELETRODUTO, CABO, RASGO, QUEBRA E CHUMBAMENTO (EXCLUINDO LUMINÁRIA E LÂMPADA). AF_01/2016 (INTERRUPTOR DO BANHEIRO E DA ÁREA EXTERNA)</t>
  </si>
  <si>
    <t>PONTO DE TOMADA RESIDENCIAL INCLUINDO TOMADA 10A/250V, CAIXA ELÉTRICA ELETRODUTO, CABO, RASGO, QUEBRA E CHUMBAMENTO. AF_01/2016 (INTERNO)</t>
  </si>
  <si>
    <t>97589</t>
  </si>
  <si>
    <t>LUMINÁRIA TIPO PLAFON EM PLÁSTICO, DE SOBREPOR, COM 1 LÂMPADA FLUORESCENTE DE 15 W, SEM REATOR - FORNECIMENTO E INSTALAÇÃO. AF_02/2020 (LUMINÁRIA INTERNA E EXTERNA)</t>
  </si>
  <si>
    <t>00377</t>
  </si>
  <si>
    <t>ASSENTO SANITARIO DE PLASTICO, TIPO CONVENCIONAL</t>
  </si>
  <si>
    <t>APARELHOS SANITÁRIOS/TANQUE</t>
  </si>
  <si>
    <t>00091</t>
  </si>
  <si>
    <t>LASTRO COM MATERIAL GRANULAR (PEDRA BRITADA N.1 E PEDRA BRITADA N.2),APLICADO EM PISOS OU LAJES SOBRE SOLO, ESPESSURA DE *10 CM*. AF_07/2019 (5m de espessura)</t>
  </si>
  <si>
    <t>SOLEIRA JANELA E PORTA - ( ADAPTAÇÃO: REVESTIMENTO CERÂMICO PARA PISO COM PLACAS TIPO ESMALTADA PADRÃO POPULAR DE DIMENSÕES 35X35 CM APLICADA EM AMBIENTES DE ÁREA ENTRE 5 M2 E 10 AF_06/2014</t>
  </si>
  <si>
    <t>ORSE - JULHO/2022</t>
  </si>
  <si>
    <t>91785</t>
  </si>
  <si>
    <t>(COMPOSIÇÃO REPRESENTATIVA) DO SERVIÇO DE INSTALAÇÃO DE TUBOS DE PVC, SOLDÁVEL, ÁGUA FRIA, DN 25 MM (INSTALADO EM RAMAL, SUB-RAMAL, RAMAL DE DISTRIBUIÇÃO OU PRUMADA), INCLUSIVE CONEXÕES, CORTES E FIXAÇÕES, PARA PRÉDIOS. AF_10/2015</t>
  </si>
  <si>
    <t>91793</t>
  </si>
  <si>
    <t>91795</t>
  </si>
  <si>
    <t>89352</t>
  </si>
  <si>
    <t>REGISTRO DE GAVETA BRUTO, LATÃO, ROSCÁVEL, 1/2" - FORNECIMENTO E INSTALAÇÃO. AF_08/2021</t>
  </si>
  <si>
    <t>89985</t>
  </si>
  <si>
    <t>REGISTRO DE PRESSÃO BRUTO, LATÃO, ROSCÁVEL, 3/4", COM ACABAMENTO E CANOPLA CROMADOS - FORNECIMENTO E INSTALAÇÃO. AF_08/2021</t>
  </si>
  <si>
    <t>9.4.</t>
  </si>
  <si>
    <t>9.10.</t>
  </si>
  <si>
    <t>10.4.</t>
  </si>
  <si>
    <t>10.5.</t>
  </si>
  <si>
    <t>10.6.</t>
  </si>
  <si>
    <t>10.7.</t>
  </si>
  <si>
    <t>8.4.</t>
  </si>
  <si>
    <t>8.5.</t>
  </si>
  <si>
    <t>TORNEIRA PLASTICA PARA TANQUE 1/2 " OU 3/4 " COM BICO PARA MANGUEIRA</t>
  </si>
  <si>
    <t>11831</t>
  </si>
  <si>
    <t>Pelotas RS</t>
  </si>
  <si>
    <t>Declaro para os devidos fins que, conforme legislação tributária municipal, a base de cálculo deste tipo de obra corresponde à 3,5%</t>
  </si>
  <si>
    <t>Declaro para os devidos fins que o regime de Contribuição Previdenciára sobre a Receita Bruta adotada para elaboração do orçamento foi Desonerado, e que esta é a alternativa mais adequada para a Administração Pública</t>
  </si>
  <si>
    <t>93654</t>
  </si>
  <si>
    <t>DISJUNTOR MONOPOLAR TIPO DIN, CORRENTE NOMINAL DE 16A - FORNECIMENTO E INSTALAÇÃO. AF_10/2020</t>
  </si>
  <si>
    <t>93655</t>
  </si>
  <si>
    <t>DISJUNTOR MONOPOLAR TIPO DIN, CORRENTE NOMINAL DE 20A - FORNECIMENTO E INSTALAÇÃO. AF_10/2020</t>
  </si>
  <si>
    <t>93657</t>
  </si>
  <si>
    <t>DISJUNTOR MONOPOLAR TIPO DIN, CORRENTE NOMINAL DE 32A - FORNECIMENTO E INSTALAÇÃO. AF_10/2020</t>
  </si>
  <si>
    <t>10.8.</t>
  </si>
  <si>
    <t>10.9.</t>
  </si>
  <si>
    <t>TANQUE DE MÁRMORE SINTÉTICO COM COLUNA, 22L OU EQUIVALENTE DE CONCRETO FORNECIMENTO E INSTALAÇÃO. AF_01/2020</t>
  </si>
  <si>
    <t>86875</t>
  </si>
  <si>
    <t>25 de Janeiro de 2023</t>
  </si>
  <si>
    <t>Janeiro de 2023</t>
  </si>
  <si>
    <t>91794</t>
  </si>
  <si>
    <t>91792</t>
  </si>
  <si>
    <r>
      <t xml:space="preserve">(COMPOSIÇÃO REPRESENTATIVA) DO SERVIÇO DE INSTALAÇÃO DE TUBO DE PVC, SÉRIE NORMAL, ESGOTO PREDIAL, </t>
    </r>
    <r>
      <rPr>
        <b/>
        <sz val="10"/>
        <color theme="1"/>
        <rFont val="Arial"/>
        <family val="2"/>
      </rPr>
      <t>DN 50 MM</t>
    </r>
    <r>
      <rPr>
        <sz val="10"/>
        <color theme="1"/>
        <rFont val="Arial"/>
        <family val="2"/>
      </rPr>
      <t xml:space="preserve"> (INSTALADO EM RAMAL DE DESCARGA OU RAMAL DE ESGOTO SANITÁRIO), INCLUSIVE CONEXÕES, CORTES E FIXAÇÕES PSANITÁRIO), INCLUSIVE CONEXÕES, CORTES E FIXAÇÕES PARA, PRÉDIOS. AF_10/2015</t>
    </r>
  </si>
  <si>
    <r>
      <t xml:space="preserve">(COMPOSIÇÃO REPRESENTATIVA) DO SERVIÇO DE INST. TUBO PVC, SÉRIE N, ESGOTO PREDIAL, </t>
    </r>
    <r>
      <rPr>
        <b/>
        <sz val="10"/>
        <color theme="1"/>
        <rFont val="Arial"/>
        <family val="2"/>
      </rPr>
      <t>100 MM</t>
    </r>
    <r>
      <rPr>
        <sz val="10"/>
        <color theme="1"/>
        <rFont val="Arial"/>
        <family val="2"/>
      </rPr>
      <t xml:space="preserve"> (INST. RAMAL DESCARGA, RAMAL DE ESG. SANIT., PRUMADA ESG. SANIT., VENTILAÇÃO OU SUB-COLETOR AÉREO), INCL. CONEXÕES E CORTES, FIXAÇÕES, P/ PRÉDIOS. AF_10/2015</t>
    </r>
  </si>
  <si>
    <r>
      <t xml:space="preserve">(COMPOSIÇÃO REPRESENTATIVA) DO SERVIÇO DE INST. TUBO PVC, SÉRIE N, ESGOTO PREDIAL, DN </t>
    </r>
    <r>
      <rPr>
        <b/>
        <sz val="10"/>
        <color theme="1"/>
        <rFont val="Arial"/>
        <family val="2"/>
      </rPr>
      <t>75 MM</t>
    </r>
    <r>
      <rPr>
        <sz val="10"/>
        <color theme="1"/>
        <rFont val="Arial"/>
        <family val="2"/>
      </rPr>
      <t>, (INST. EM RAMAL DE DESCARGA, RAMAL DE ESG. SANITÁRIO, PRUMADA DE ESG. SANITÁRIO OU VENTILAÇÃO), INCL. CONEXÕES, CORTES E FIXAÇÕES, P/ PRÉDIOS. AF_10/2015</t>
    </r>
  </si>
  <si>
    <r>
      <t xml:space="preserve">(COMPOSIÇÃO REPRESENTATIVA) DO SERVIÇO DE INSTALAÇÃO DE TUBO DE PVC, SÉRIE NORMAL, ESGOTO PREDIAL, </t>
    </r>
    <r>
      <rPr>
        <b/>
        <sz val="10"/>
        <color theme="1"/>
        <rFont val="Arial"/>
        <family val="2"/>
      </rPr>
      <t>DN 40 MM</t>
    </r>
    <r>
      <rPr>
        <sz val="10"/>
        <color theme="1"/>
        <rFont val="Arial"/>
        <family val="2"/>
      </rPr>
      <t xml:space="preserve"> (INSTALADO EM RAMAL DE DESCARGAOU RAMAL DE ESGOTO SANITÁRIO), INCLUSIVE CONEXÕES, CORTES E FIXAÇÕES, PARA PRÉDIOS. AF_10/2015</t>
    </r>
  </si>
  <si>
    <t>Ultima revisão: Janeiro 2023</t>
  </si>
  <si>
    <t>Data de elaboração: Dezembro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</si>
</sst>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_-;\-* #,##0.00_-;_-* &quot;-&quot;??_-;_-@"/>
    <numFmt numFmtId="165" formatCode="[$R$-416]\ #,##0.00;[Red]\-[$R$-416]\ #,##0.00"/>
    <numFmt numFmtId="166" formatCode="General;General"/>
    <numFmt numFmtId="167" formatCode="[$-F800]dddd&quot;, &quot;mmmm\ dd&quot;, &quot;yyyy"/>
    <numFmt numFmtId="168" formatCode="dd&quot; de &quot;mmmm&quot; de &quot;yyyy"/>
    <numFmt numFmtId="169" formatCode="_(&quot;R$ &quot;* #,##0.00_);_(&quot;R$ &quot;* \(#,##0.00\);_(&quot;R$ &quot;* \-??_);_(@_)"/>
    <numFmt numFmtId="170" formatCode="mm/yy"/>
    <numFmt numFmtId="171" formatCode="0&quot;.&quot;"/>
    <numFmt numFmtId="172" formatCode="_-* #,##0.00_-;\-* #,##0.00_-;_-* \-??_-;_-@"/>
  </numFmts>
  <fonts count="22" x14ac:knownFonts="1">
    <font>
      <sz val="10"/>
      <color rgb="FF000000"/>
      <name val="Arial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FF0000"/>
      <name val="Arial"/>
      <family val="2"/>
    </font>
    <font>
      <sz val="10"/>
      <color rgb="FFFF0000"/>
      <name val="Arial"/>
      <family val="2"/>
    </font>
    <font>
      <i/>
      <sz val="12"/>
      <color theme="1"/>
      <name val="Calibri"/>
      <family val="2"/>
    </font>
    <font>
      <i/>
      <u/>
      <sz val="12"/>
      <color theme="1"/>
      <name val="Calibri"/>
      <family val="2"/>
    </font>
    <font>
      <u/>
      <sz val="10"/>
      <color theme="1"/>
      <name val="Arial"/>
      <family val="2"/>
    </font>
    <font>
      <sz val="10"/>
      <color rgb="FF000000"/>
      <name val="Arial"/>
      <family val="2"/>
    </font>
    <font>
      <sz val="10"/>
      <color rgb="FFE7E6E6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808080"/>
        <bgColor rgb="FF808080"/>
      </patternFill>
    </fill>
    <fill>
      <patternFill patternType="solid">
        <fgColor rgb="FFE7E6E6"/>
        <bgColor rgb="FFE7E6E6"/>
      </patternFill>
    </fill>
    <fill>
      <patternFill patternType="solid">
        <fgColor rgb="FFCCCCFF"/>
        <bgColor rgb="FFCCCCFF"/>
      </patternFill>
    </fill>
    <fill>
      <patternFill patternType="solid">
        <fgColor rgb="FF7F7F7F"/>
        <bgColor rgb="FF7F7F7F"/>
      </patternFill>
    </fill>
    <fill>
      <patternFill patternType="solid">
        <fgColor theme="2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200">
    <xf numFmtId="0" fontId="0" fillId="0" borderId="0" xfId="0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10" fontId="1" fillId="0" borderId="6" xfId="0" applyNumberFormat="1" applyFont="1" applyBorder="1" applyAlignment="1">
      <alignment horizontal="center"/>
    </xf>
    <xf numFmtId="10" fontId="1" fillId="0" borderId="7" xfId="0" applyNumberFormat="1" applyFont="1" applyBorder="1" applyAlignment="1">
      <alignment horizontal="center"/>
    </xf>
    <xf numFmtId="2" fontId="3" fillId="3" borderId="11" xfId="0" applyNumberFormat="1" applyFont="1" applyFill="1" applyBorder="1" applyAlignment="1">
      <alignment horizontal="left" vertical="center" wrapText="1"/>
    </xf>
    <xf numFmtId="164" fontId="4" fillId="3" borderId="12" xfId="0" applyNumberFormat="1" applyFont="1" applyFill="1" applyBorder="1" applyAlignment="1">
      <alignment horizontal="right" vertical="center" wrapText="1"/>
    </xf>
    <xf numFmtId="2" fontId="3" fillId="4" borderId="13" xfId="0" applyNumberFormat="1" applyFont="1" applyFill="1" applyBorder="1" applyAlignment="1">
      <alignment horizontal="left" vertical="center" wrapText="1"/>
    </xf>
    <xf numFmtId="2" fontId="3" fillId="4" borderId="14" xfId="0" applyNumberFormat="1" applyFont="1" applyFill="1" applyBorder="1" applyAlignment="1">
      <alignment horizontal="center" vertical="center" wrapText="1"/>
    </xf>
    <xf numFmtId="2" fontId="3" fillId="4" borderId="14" xfId="0" applyNumberFormat="1" applyFont="1" applyFill="1" applyBorder="1" applyAlignment="1">
      <alignment vertical="center" wrapText="1"/>
    </xf>
    <xf numFmtId="2" fontId="3" fillId="4" borderId="14" xfId="0" applyNumberFormat="1" applyFont="1" applyFill="1" applyBorder="1" applyAlignment="1">
      <alignment horizontal="right" vertical="center" wrapText="1"/>
    </xf>
    <xf numFmtId="164" fontId="1" fillId="4" borderId="14" xfId="0" applyNumberFormat="1" applyFont="1" applyFill="1" applyBorder="1" applyAlignment="1">
      <alignment horizontal="right" vertical="center" wrapText="1"/>
    </xf>
    <xf numFmtId="165" fontId="3" fillId="4" borderId="14" xfId="0" applyNumberFormat="1" applyFont="1" applyFill="1" applyBorder="1" applyAlignment="1">
      <alignment vertical="center" wrapText="1"/>
    </xf>
    <xf numFmtId="164" fontId="4" fillId="4" borderId="15" xfId="0" applyNumberFormat="1" applyFont="1" applyFill="1" applyBorder="1" applyAlignment="1">
      <alignment horizontal="right" vertical="center" wrapText="1"/>
    </xf>
    <xf numFmtId="0" fontId="1" fillId="0" borderId="6" xfId="0" applyFont="1" applyBorder="1" applyAlignment="1">
      <alignment horizontal="left" vertical="center"/>
    </xf>
    <xf numFmtId="49" fontId="1" fillId="5" borderId="16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left" vertical="center" wrapText="1"/>
    </xf>
    <xf numFmtId="49" fontId="1" fillId="0" borderId="6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vertical="center"/>
    </xf>
    <xf numFmtId="0" fontId="1" fillId="0" borderId="17" xfId="0" applyFont="1" applyBorder="1" applyAlignment="1">
      <alignment horizontal="left" vertical="center"/>
    </xf>
    <xf numFmtId="49" fontId="1" fillId="5" borderId="17" xfId="0" applyNumberFormat="1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left" vertical="center" wrapText="1"/>
    </xf>
    <xf numFmtId="49" fontId="1" fillId="0" borderId="17" xfId="0" applyNumberFormat="1" applyFont="1" applyBorder="1" applyAlignment="1">
      <alignment horizontal="center" vertical="center"/>
    </xf>
    <xf numFmtId="164" fontId="1" fillId="0" borderId="17" xfId="0" applyNumberFormat="1" applyFont="1" applyBorder="1" applyAlignment="1">
      <alignment horizontal="right" vertical="center"/>
    </xf>
    <xf numFmtId="164" fontId="1" fillId="0" borderId="17" xfId="0" applyNumberFormat="1" applyFont="1" applyBorder="1" applyAlignment="1">
      <alignment vertical="center"/>
    </xf>
    <xf numFmtId="4" fontId="1" fillId="0" borderId="17" xfId="0" applyNumberFormat="1" applyFont="1" applyBorder="1" applyAlignment="1">
      <alignment horizontal="center" vertical="center"/>
    </xf>
    <xf numFmtId="0" fontId="5" fillId="0" borderId="0" xfId="0" applyFont="1"/>
    <xf numFmtId="0" fontId="1" fillId="0" borderId="4" xfId="0" applyFont="1" applyBorder="1" applyAlignment="1">
      <alignment horizontal="left" vertical="center"/>
    </xf>
    <xf numFmtId="49" fontId="1" fillId="5" borderId="18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left" vertical="center" wrapText="1"/>
    </xf>
    <xf numFmtId="164" fontId="1" fillId="0" borderId="4" xfId="0" applyNumberFormat="1" applyFont="1" applyBorder="1" applyAlignment="1">
      <alignment horizontal="right" vertical="center"/>
    </xf>
    <xf numFmtId="164" fontId="1" fillId="0" borderId="4" xfId="0" applyNumberFormat="1" applyFont="1" applyBorder="1" applyAlignment="1">
      <alignment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2" fontId="3" fillId="4" borderId="15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/>
    </xf>
    <xf numFmtId="0" fontId="1" fillId="0" borderId="17" xfId="0" applyFont="1" applyBorder="1" applyAlignment="1">
      <alignment horizontal="center"/>
    </xf>
    <xf numFmtId="164" fontId="1" fillId="3" borderId="17" xfId="0" applyNumberFormat="1" applyFont="1" applyFill="1" applyBorder="1" applyAlignment="1">
      <alignment horizontal="left" vertical="center" wrapText="1"/>
    </xf>
    <xf numFmtId="166" fontId="1" fillId="0" borderId="0" xfId="0" applyNumberFormat="1" applyFont="1"/>
    <xf numFmtId="0" fontId="1" fillId="0" borderId="0" xfId="0" applyFont="1"/>
    <xf numFmtId="0" fontId="4" fillId="0" borderId="0" xfId="0" applyFont="1" applyAlignment="1">
      <alignment vertical="center"/>
    </xf>
    <xf numFmtId="168" fontId="1" fillId="0" borderId="0" xfId="0" applyNumberFormat="1" applyFont="1"/>
    <xf numFmtId="0" fontId="4" fillId="0" borderId="20" xfId="0" applyFont="1" applyBorder="1" applyAlignment="1">
      <alignment horizontal="left"/>
    </xf>
    <xf numFmtId="0" fontId="1" fillId="0" borderId="20" xfId="0" applyFont="1" applyBorder="1"/>
    <xf numFmtId="0" fontId="6" fillId="0" borderId="0" xfId="0" applyFont="1" applyAlignment="1">
      <alignment horizontal="left" vertical="center"/>
    </xf>
    <xf numFmtId="0" fontId="7" fillId="0" borderId="0" xfId="0" applyFont="1"/>
    <xf numFmtId="0" fontId="4" fillId="0" borderId="0" xfId="0" applyFont="1" applyAlignment="1">
      <alignment horizontal="left" vertical="top"/>
    </xf>
    <xf numFmtId="0" fontId="8" fillId="0" borderId="0" xfId="0" applyFont="1" applyAlignment="1">
      <alignment horizontal="left"/>
    </xf>
    <xf numFmtId="0" fontId="7" fillId="0" borderId="17" xfId="0" applyFont="1" applyBorder="1" applyAlignment="1">
      <alignment horizontal="center" vertical="center"/>
    </xf>
    <xf numFmtId="10" fontId="1" fillId="5" borderId="17" xfId="0" applyNumberFormat="1" applyFont="1" applyFill="1" applyBorder="1" applyAlignment="1">
      <alignment horizontal="center" vertical="center"/>
    </xf>
    <xf numFmtId="10" fontId="7" fillId="0" borderId="17" xfId="0" applyNumberFormat="1" applyFont="1" applyBorder="1" applyAlignment="1">
      <alignment horizontal="center" vertical="center"/>
    </xf>
    <xf numFmtId="10" fontId="7" fillId="0" borderId="17" xfId="0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10" fontId="6" fillId="2" borderId="17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top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top"/>
    </xf>
    <xf numFmtId="0" fontId="14" fillId="0" borderId="0" xfId="0" applyFont="1" applyAlignment="1">
      <alignment horizontal="center" vertical="top"/>
    </xf>
    <xf numFmtId="166" fontId="1" fillId="0" borderId="0" xfId="0" applyNumberFormat="1" applyFont="1" applyAlignment="1">
      <alignment vertical="top"/>
    </xf>
    <xf numFmtId="0" fontId="3" fillId="6" borderId="18" xfId="0" applyFont="1" applyFill="1" applyBorder="1" applyAlignment="1">
      <alignment horizontal="center"/>
    </xf>
    <xf numFmtId="170" fontId="3" fillId="6" borderId="16" xfId="0" applyNumberFormat="1" applyFont="1" applyFill="1" applyBorder="1" applyAlignment="1">
      <alignment horizontal="center"/>
    </xf>
    <xf numFmtId="171" fontId="15" fillId="0" borderId="4" xfId="0" applyNumberFormat="1" applyFont="1" applyBorder="1" applyAlignment="1">
      <alignment horizontal="center"/>
    </xf>
    <xf numFmtId="10" fontId="1" fillId="0" borderId="17" xfId="0" applyNumberFormat="1" applyFont="1" applyBorder="1" applyAlignment="1">
      <alignment horizontal="center" vertical="center" shrinkToFit="1"/>
    </xf>
    <xf numFmtId="10" fontId="1" fillId="2" borderId="17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164" fontId="1" fillId="0" borderId="17" xfId="0" applyNumberFormat="1" applyFont="1" applyBorder="1" applyAlignment="1">
      <alignment horizontal="center" vertical="center" shrinkToFit="1"/>
    </xf>
    <xf numFmtId="164" fontId="1" fillId="0" borderId="17" xfId="0" applyNumberFormat="1" applyFont="1" applyBorder="1" applyAlignment="1">
      <alignment horizontal="center" vertical="center"/>
    </xf>
    <xf numFmtId="171" fontId="15" fillId="0" borderId="30" xfId="0" applyNumberFormat="1" applyFont="1" applyBorder="1" applyAlignment="1">
      <alignment horizontal="center"/>
    </xf>
    <xf numFmtId="10" fontId="16" fillId="0" borderId="17" xfId="0" applyNumberFormat="1" applyFont="1" applyBorder="1" applyAlignment="1">
      <alignment horizontal="center" vertical="center"/>
    </xf>
    <xf numFmtId="171" fontId="15" fillId="0" borderId="21" xfId="0" applyNumberFormat="1" applyFont="1" applyBorder="1" applyAlignment="1">
      <alignment horizontal="center"/>
    </xf>
    <xf numFmtId="10" fontId="1" fillId="0" borderId="17" xfId="0" applyNumberFormat="1" applyFont="1" applyBorder="1" applyAlignment="1">
      <alignment horizontal="center" vertical="center"/>
    </xf>
    <xf numFmtId="171" fontId="15" fillId="0" borderId="17" xfId="0" applyNumberFormat="1" applyFont="1" applyBorder="1" applyAlignment="1">
      <alignment horizontal="center"/>
    </xf>
    <xf numFmtId="0" fontId="15" fillId="0" borderId="1" xfId="0" applyFont="1" applyBorder="1"/>
    <xf numFmtId="10" fontId="15" fillId="0" borderId="17" xfId="0" applyNumberFormat="1" applyFont="1" applyBorder="1" applyAlignment="1">
      <alignment horizontal="center" vertical="center"/>
    </xf>
    <xf numFmtId="0" fontId="15" fillId="0" borderId="0" xfId="0" applyFont="1"/>
    <xf numFmtId="0" fontId="11" fillId="0" borderId="0" xfId="0" applyFont="1"/>
    <xf numFmtId="172" fontId="1" fillId="0" borderId="0" xfId="0" applyNumberFormat="1" applyFont="1" applyAlignment="1">
      <alignment horizontal="right" shrinkToFit="1"/>
    </xf>
    <xf numFmtId="49" fontId="3" fillId="3" borderId="11" xfId="0" applyNumberFormat="1" applyFont="1" applyFill="1" applyBorder="1" applyAlignment="1">
      <alignment horizontal="left" vertical="center" wrapText="1"/>
    </xf>
    <xf numFmtId="49" fontId="3" fillId="4" borderId="14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left" vertical="center"/>
    </xf>
    <xf numFmtId="49" fontId="0" fillId="0" borderId="0" xfId="0" applyNumberFormat="1"/>
    <xf numFmtId="49" fontId="1" fillId="0" borderId="0" xfId="0" applyNumberFormat="1" applyFont="1"/>
    <xf numFmtId="49" fontId="6" fillId="0" borderId="0" xfId="0" applyNumberFormat="1" applyFont="1" applyAlignment="1">
      <alignment horizontal="left" vertical="center"/>
    </xf>
    <xf numFmtId="49" fontId="17" fillId="0" borderId="4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7" fillId="0" borderId="17" xfId="0" applyNumberFormat="1" applyFont="1" applyBorder="1" applyAlignment="1">
      <alignment horizontal="center" vertical="center"/>
    </xf>
    <xf numFmtId="49" fontId="17" fillId="0" borderId="17" xfId="0" applyNumberFormat="1" applyFont="1" applyBorder="1" applyAlignment="1">
      <alignment horizontal="left" vertical="center" wrapText="1"/>
    </xf>
    <xf numFmtId="49" fontId="17" fillId="0" borderId="4" xfId="0" applyNumberFormat="1" applyFont="1" applyBorder="1" applyAlignment="1">
      <alignment horizontal="left" vertical="center"/>
    </xf>
    <xf numFmtId="49" fontId="17" fillId="0" borderId="4" xfId="0" applyNumberFormat="1" applyFont="1" applyBorder="1" applyAlignment="1">
      <alignment horizontal="left" vertical="center" wrapText="1"/>
    </xf>
    <xf numFmtId="49" fontId="17" fillId="0" borderId="18" xfId="0" applyNumberFormat="1" applyFont="1" applyBorder="1" applyAlignment="1">
      <alignment horizontal="left" vertical="center" wrapText="1"/>
    </xf>
    <xf numFmtId="164" fontId="1" fillId="0" borderId="18" xfId="0" applyNumberFormat="1" applyFont="1" applyBorder="1" applyAlignment="1">
      <alignment horizontal="right" vertical="center"/>
    </xf>
    <xf numFmtId="49" fontId="17" fillId="0" borderId="18" xfId="0" applyNumberFormat="1" applyFont="1" applyBorder="1" applyAlignment="1">
      <alignment horizontal="center" vertical="center"/>
    </xf>
    <xf numFmtId="164" fontId="1" fillId="0" borderId="17" xfId="0" applyNumberFormat="1" applyFont="1" applyBorder="1" applyAlignment="1">
      <alignment horizontal="right" vertical="center" wrapText="1"/>
    </xf>
    <xf numFmtId="49" fontId="17" fillId="0" borderId="17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right" vertical="center" wrapText="1"/>
    </xf>
    <xf numFmtId="164" fontId="1" fillId="0" borderId="6" xfId="0" applyNumberFormat="1" applyFont="1" applyBorder="1" applyAlignment="1">
      <alignment horizontal="right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left" vertical="center" wrapText="1"/>
    </xf>
    <xf numFmtId="49" fontId="17" fillId="0" borderId="18" xfId="0" applyNumberFormat="1" applyFont="1" applyBorder="1" applyAlignment="1">
      <alignment horizontal="center" vertical="center" wrapText="1"/>
    </xf>
    <xf numFmtId="164" fontId="1" fillId="0" borderId="18" xfId="0" applyNumberFormat="1" applyFont="1" applyBorder="1" applyAlignment="1">
      <alignment horizontal="right" vertical="center" wrapText="1"/>
    </xf>
    <xf numFmtId="49" fontId="17" fillId="0" borderId="16" xfId="0" applyNumberFormat="1" applyFont="1" applyBorder="1" applyAlignment="1">
      <alignment horizontal="left" vertical="center" wrapText="1"/>
    </xf>
    <xf numFmtId="49" fontId="17" fillId="5" borderId="17" xfId="0" applyNumberFormat="1" applyFont="1" applyFill="1" applyBorder="1" applyAlignment="1">
      <alignment horizontal="center" vertical="center" wrapText="1"/>
    </xf>
    <xf numFmtId="0" fontId="17" fillId="0" borderId="30" xfId="0" applyFont="1" applyBorder="1" applyAlignment="1">
      <alignment horizontal="left" vertical="center"/>
    </xf>
    <xf numFmtId="0" fontId="17" fillId="0" borderId="18" xfId="0" applyFont="1" applyBorder="1" applyAlignment="1">
      <alignment horizontal="left" vertical="center"/>
    </xf>
    <xf numFmtId="0" fontId="17" fillId="0" borderId="4" xfId="0" applyFont="1" applyBorder="1" applyAlignment="1">
      <alignment horizontal="left" vertical="center"/>
    </xf>
    <xf numFmtId="49" fontId="17" fillId="0" borderId="30" xfId="0" applyNumberFormat="1" applyFont="1" applyBorder="1" applyAlignment="1">
      <alignment horizontal="left" vertical="center" wrapText="1"/>
    </xf>
    <xf numFmtId="49" fontId="17" fillId="0" borderId="30" xfId="0" applyNumberFormat="1" applyFont="1" applyBorder="1" applyAlignment="1">
      <alignment horizontal="center" vertical="center"/>
    </xf>
    <xf numFmtId="164" fontId="1" fillId="0" borderId="30" xfId="0" applyNumberFormat="1" applyFont="1" applyBorder="1" applyAlignment="1">
      <alignment horizontal="right" vertical="center"/>
    </xf>
    <xf numFmtId="49" fontId="17" fillId="0" borderId="17" xfId="0" applyNumberFormat="1" applyFont="1" applyBorder="1" applyAlignment="1">
      <alignment vertical="center" wrapText="1"/>
    </xf>
    <xf numFmtId="49" fontId="17" fillId="0" borderId="6" xfId="0" applyNumberFormat="1" applyFont="1" applyBorder="1" applyAlignment="1">
      <alignment vertical="center" wrapText="1"/>
    </xf>
    <xf numFmtId="49" fontId="17" fillId="0" borderId="16" xfId="0" applyNumberFormat="1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horizontal="right" vertical="center" wrapText="1"/>
    </xf>
    <xf numFmtId="49" fontId="17" fillId="5" borderId="16" xfId="0" applyNumberFormat="1" applyFont="1" applyFill="1" applyBorder="1" applyAlignment="1">
      <alignment horizontal="center" vertical="center" wrapText="1"/>
    </xf>
    <xf numFmtId="2" fontId="19" fillId="4" borderId="14" xfId="0" applyNumberFormat="1" applyFont="1" applyFill="1" applyBorder="1" applyAlignment="1">
      <alignment vertical="center" wrapText="1"/>
    </xf>
    <xf numFmtId="164" fontId="17" fillId="0" borderId="17" xfId="0" applyNumberFormat="1" applyFont="1" applyBorder="1" applyAlignment="1">
      <alignment horizontal="right" vertical="center" wrapText="1"/>
    </xf>
    <xf numFmtId="0" fontId="17" fillId="0" borderId="16" xfId="0" applyFont="1" applyBorder="1" applyAlignment="1">
      <alignment horizontal="left" vertical="center"/>
    </xf>
    <xf numFmtId="0" fontId="17" fillId="0" borderId="17" xfId="0" applyFont="1" applyBorder="1" applyAlignment="1">
      <alignment horizontal="left" vertical="center"/>
    </xf>
    <xf numFmtId="2" fontId="3" fillId="3" borderId="17" xfId="0" applyNumberFormat="1" applyFont="1" applyFill="1" applyBorder="1" applyAlignment="1">
      <alignment horizontal="right" vertical="center" wrapText="1"/>
    </xf>
    <xf numFmtId="10" fontId="7" fillId="7" borderId="17" xfId="0" applyNumberFormat="1" applyFont="1" applyFill="1" applyBorder="1" applyAlignment="1">
      <alignment horizontal="center" vertical="center"/>
    </xf>
    <xf numFmtId="10" fontId="21" fillId="0" borderId="17" xfId="0" applyNumberFormat="1" applyFont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2" fillId="0" borderId="6" xfId="0" applyFont="1" applyBorder="1"/>
    <xf numFmtId="0" fontId="3" fillId="2" borderId="4" xfId="0" applyFont="1" applyFill="1" applyBorder="1" applyAlignment="1">
      <alignment horizontal="center" vertical="center" wrapText="1"/>
    </xf>
    <xf numFmtId="2" fontId="3" fillId="3" borderId="9" xfId="0" applyNumberFormat="1" applyFont="1" applyFill="1" applyBorder="1" applyAlignment="1">
      <alignment horizontal="left" vertical="center" wrapText="1"/>
    </xf>
    <xf numFmtId="0" fontId="2" fillId="0" borderId="10" xfId="0" applyFont="1" applyBorder="1"/>
    <xf numFmtId="0" fontId="17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/>
    </xf>
    <xf numFmtId="0" fontId="2" fillId="0" borderId="2" xfId="0" applyFont="1" applyBorder="1"/>
    <xf numFmtId="0" fontId="17" fillId="0" borderId="1" xfId="0" applyFont="1" applyBorder="1" applyAlignment="1">
      <alignment horizontal="center" vertical="center"/>
    </xf>
    <xf numFmtId="0" fontId="2" fillId="0" borderId="3" xfId="0" applyFont="1" applyBorder="1"/>
    <xf numFmtId="0" fontId="1" fillId="0" borderId="1" xfId="0" applyFont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Border="1"/>
    <xf numFmtId="0" fontId="4" fillId="0" borderId="0" xfId="0" applyFont="1" applyAlignment="1">
      <alignment horizontal="left" vertical="top"/>
    </xf>
    <xf numFmtId="0" fontId="0" fillId="0" borderId="0" xfId="0"/>
    <xf numFmtId="0" fontId="1" fillId="0" borderId="1" xfId="0" applyFont="1" applyBorder="1" applyAlignment="1">
      <alignment horizontal="right"/>
    </xf>
    <xf numFmtId="0" fontId="4" fillId="0" borderId="20" xfId="0" applyFont="1" applyBorder="1" applyAlignment="1">
      <alignment horizontal="left" vertical="center"/>
    </xf>
    <xf numFmtId="0" fontId="2" fillId="0" borderId="20" xfId="0" applyFont="1" applyBorder="1"/>
    <xf numFmtId="0" fontId="1" fillId="0" borderId="20" xfId="0" applyFont="1" applyBorder="1" applyAlignment="1">
      <alignment horizontal="left" vertical="center"/>
    </xf>
    <xf numFmtId="0" fontId="18" fillId="0" borderId="0" xfId="0" applyFont="1" applyAlignment="1">
      <alignment horizontal="left" vertical="top"/>
    </xf>
    <xf numFmtId="166" fontId="17" fillId="0" borderId="19" xfId="0" applyNumberFormat="1" applyFont="1" applyBorder="1" applyAlignment="1">
      <alignment horizontal="left"/>
    </xf>
    <xf numFmtId="0" fontId="2" fillId="0" borderId="19" xfId="0" applyFont="1" applyBorder="1"/>
    <xf numFmtId="167" fontId="17" fillId="0" borderId="19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wrapText="1"/>
    </xf>
    <xf numFmtId="10" fontId="1" fillId="5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0" fontId="4" fillId="0" borderId="21" xfId="0" applyFont="1" applyBorder="1" applyAlignment="1">
      <alignment horizontal="left" vertical="top"/>
    </xf>
    <xf numFmtId="0" fontId="2" fillId="0" borderId="22" xfId="0" applyFont="1" applyBorder="1"/>
    <xf numFmtId="169" fontId="20" fillId="5" borderId="23" xfId="0" applyNumberFormat="1" applyFont="1" applyFill="1" applyBorder="1" applyAlignment="1">
      <alignment horizontal="left"/>
    </xf>
    <xf numFmtId="0" fontId="2" fillId="0" borderId="24" xfId="0" applyFont="1" applyBorder="1"/>
    <xf numFmtId="0" fontId="2" fillId="0" borderId="25" xfId="0" applyFont="1" applyBorder="1"/>
    <xf numFmtId="0" fontId="6" fillId="0" borderId="26" xfId="0" applyFont="1" applyBorder="1" applyAlignment="1">
      <alignment horizontal="center" vertical="center"/>
    </xf>
    <xf numFmtId="0" fontId="2" fillId="0" borderId="5" xfId="0" applyFont="1" applyBorder="1"/>
    <xf numFmtId="0" fontId="2" fillId="0" borderId="27" xfId="0" applyFont="1" applyBorder="1"/>
    <xf numFmtId="0" fontId="2" fillId="0" borderId="7" xfId="0" applyFont="1" applyBorder="1"/>
    <xf numFmtId="0" fontId="6" fillId="0" borderId="4" xfId="0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26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top"/>
    </xf>
    <xf numFmtId="0" fontId="6" fillId="0" borderId="0" xfId="0" applyFont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/>
    </xf>
    <xf numFmtId="0" fontId="17" fillId="0" borderId="19" xfId="0" applyFont="1" applyBorder="1" applyAlignment="1">
      <alignment horizontal="left"/>
    </xf>
    <xf numFmtId="0" fontId="4" fillId="0" borderId="0" xfId="0" applyFont="1" applyAlignment="1">
      <alignment horizontal="left" vertical="center"/>
    </xf>
    <xf numFmtId="166" fontId="1" fillId="0" borderId="19" xfId="0" applyNumberFormat="1" applyFont="1" applyBorder="1" applyAlignment="1">
      <alignment horizontal="left"/>
    </xf>
    <xf numFmtId="169" fontId="8" fillId="5" borderId="23" xfId="0" applyNumberFormat="1" applyFont="1" applyFill="1" applyBorder="1" applyAlignment="1">
      <alignment horizontal="left"/>
    </xf>
    <xf numFmtId="0" fontId="1" fillId="0" borderId="3" xfId="0" applyFont="1" applyBorder="1" applyAlignment="1">
      <alignment horizontal="right"/>
    </xf>
    <xf numFmtId="2" fontId="3" fillId="3" borderId="4" xfId="0" applyNumberFormat="1" applyFont="1" applyFill="1" applyBorder="1" applyAlignment="1">
      <alignment horizontal="center" vertical="center" wrapText="1"/>
    </xf>
    <xf numFmtId="2" fontId="3" fillId="3" borderId="26" xfId="0" applyNumberFormat="1" applyFont="1" applyFill="1" applyBorder="1" applyAlignment="1">
      <alignment horizontal="center" vertical="center" wrapText="1"/>
    </xf>
    <xf numFmtId="2" fontId="3" fillId="3" borderId="28" xfId="0" applyNumberFormat="1" applyFont="1" applyFill="1" applyBorder="1" applyAlignment="1">
      <alignment horizontal="center" vertical="center" wrapText="1"/>
    </xf>
    <xf numFmtId="0" fontId="2" fillId="0" borderId="29" xfId="0" applyFont="1" applyBorder="1"/>
    <xf numFmtId="10" fontId="15" fillId="0" borderId="26" xfId="0" applyNumberFormat="1" applyFont="1" applyBorder="1" applyAlignment="1">
      <alignment horizontal="left"/>
    </xf>
    <xf numFmtId="10" fontId="15" fillId="0" borderId="21" xfId="0" applyNumberFormat="1" applyFont="1" applyBorder="1" applyAlignment="1">
      <alignment horizontal="left"/>
    </xf>
    <xf numFmtId="10" fontId="15" fillId="0" borderId="27" xfId="0" applyNumberFormat="1" applyFont="1" applyBorder="1" applyAlignment="1">
      <alignment horizontal="left"/>
    </xf>
    <xf numFmtId="10" fontId="15" fillId="0" borderId="1" xfId="0" applyNumberFormat="1" applyFont="1" applyBorder="1" applyAlignment="1">
      <alignment horizontal="left"/>
    </xf>
    <xf numFmtId="170" fontId="3" fillId="6" borderId="1" xfId="0" applyNumberFormat="1" applyFont="1" applyFill="1" applyBorder="1" applyAlignment="1">
      <alignment horizontal="right"/>
    </xf>
    <xf numFmtId="0" fontId="1" fillId="0" borderId="19" xfId="0" applyFont="1" applyBorder="1" applyAlignment="1">
      <alignment horizontal="left"/>
    </xf>
  </cellXfs>
  <cellStyles count="1">
    <cellStyle name="Normal" xfId="0" builtinId="0"/>
  </cellStyles>
  <dxfs count="20">
    <dxf>
      <font>
        <color rgb="FF000000"/>
      </font>
      <fill>
        <patternFill patternType="solid">
          <fgColor rgb="FF9999FF"/>
          <bgColor rgb="FF9999FF"/>
        </patternFill>
      </fill>
    </dxf>
    <dxf>
      <font>
        <color rgb="FF000000"/>
      </font>
      <fill>
        <patternFill patternType="solid">
          <fgColor rgb="FF9999FF"/>
          <bgColor rgb="FF9999FF"/>
        </patternFill>
      </fill>
    </dxf>
    <dxf>
      <fill>
        <patternFill patternType="solid">
          <fgColor rgb="FF969696"/>
          <bgColor rgb="FF969696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969696"/>
          <bgColor rgb="FF969696"/>
        </patternFill>
      </fill>
    </dxf>
    <dxf>
      <fill>
        <patternFill patternType="solid">
          <fgColor rgb="FFC0C0C0"/>
          <bgColor rgb="FFC0C0C0"/>
        </patternFill>
      </fill>
    </dxf>
    <dxf>
      <font>
        <color rgb="FF000000"/>
      </font>
      <fill>
        <patternFill patternType="solid">
          <fgColor rgb="FF9999FF"/>
          <bgColor rgb="FF9999FF"/>
        </patternFill>
      </fill>
    </dxf>
    <dxf>
      <font>
        <color rgb="FF000000"/>
      </font>
      <fill>
        <patternFill patternType="solid">
          <fgColor rgb="FFFFFF99"/>
          <bgColor rgb="FFFFFF99"/>
        </patternFill>
      </fill>
    </dxf>
    <dxf>
      <fill>
        <patternFill patternType="none"/>
      </fill>
    </dxf>
    <dxf>
      <font>
        <color rgb="FF008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E7E6E6"/>
      </font>
      <fill>
        <patternFill patternType="none"/>
      </fill>
    </dxf>
    <dxf>
      <font>
        <color rgb="FFC0C0C0"/>
      </font>
      <fill>
        <patternFill patternType="solid">
          <fgColor rgb="FFC0C0C0"/>
          <bgColor rgb="FFC0C0C0"/>
        </patternFill>
      </fill>
    </dxf>
    <dxf>
      <font>
        <color rgb="FF969696"/>
      </font>
      <fill>
        <patternFill patternType="solid">
          <fgColor rgb="FF969696"/>
          <bgColor rgb="FF969696"/>
        </patternFill>
      </fill>
    </dxf>
    <dxf>
      <font>
        <color rgb="FFC0C0C0"/>
      </font>
      <fill>
        <patternFill patternType="solid">
          <fgColor rgb="FFC0C0C0"/>
          <bgColor rgb="FFC0C0C0"/>
        </patternFill>
      </fill>
    </dxf>
    <dxf>
      <font>
        <color rgb="FF969696"/>
      </font>
      <fill>
        <patternFill patternType="solid">
          <fgColor rgb="FF969696"/>
          <bgColor rgb="FF969696"/>
        </patternFill>
      </fill>
    </dxf>
    <dxf>
      <font>
        <color rgb="FFC0C0C0"/>
      </font>
      <fill>
        <patternFill patternType="solid">
          <fgColor rgb="FFC0C0C0"/>
          <bgColor rgb="FFC0C0C0"/>
        </patternFill>
      </fill>
    </dxf>
    <dxf>
      <font>
        <color rgb="FF969696"/>
      </font>
      <fill>
        <patternFill patternType="solid">
          <fgColor rgb="FF969696"/>
          <bgColor rgb="FF969696"/>
        </patternFill>
      </fill>
    </dxf>
    <dxf>
      <font>
        <color rgb="FFC0C0C0"/>
      </font>
      <fill>
        <patternFill patternType="solid">
          <fgColor rgb="FFC0C0C0"/>
          <bgColor rgb="FFC0C0C0"/>
        </patternFill>
      </fill>
    </dxf>
    <dxf>
      <font>
        <color rgb="FF969696"/>
      </font>
      <fill>
        <patternFill patternType="solid">
          <fgColor rgb="FF969696"/>
          <bgColor rgb="FF969696"/>
        </patternFill>
      </fill>
    </dxf>
  </dxfs>
  <tableStyles count="0" defaultTableStyle="TableStyleMedium2" defaultPivotStyle="PivotStyleLight16"/>
  <colors>
    <mruColors>
      <color rgb="FFCCCCFF"/>
      <color rgb="FFE7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12"/>
  <sheetViews>
    <sheetView showGridLines="0" tabSelected="1" showWhiteSpace="0" view="pageLayout" topLeftCell="B1" zoomScale="90" zoomScaleNormal="70" zoomScalePageLayoutView="90" workbookViewId="0">
      <selection activeCell="I54" sqref="I54"/>
    </sheetView>
  </sheetViews>
  <sheetFormatPr defaultColWidth="12.7109375" defaultRowHeight="15" customHeight="1" x14ac:dyDescent="0.2"/>
  <cols>
    <col min="1" max="2" width="19" customWidth="1"/>
    <col min="3" max="3" width="19" style="90" customWidth="1"/>
    <col min="4" max="4" width="97.7109375" customWidth="1"/>
    <col min="5" max="10" width="19" customWidth="1"/>
    <col min="11" max="12" width="11.42578125" customWidth="1"/>
    <col min="13" max="26" width="8" customWidth="1"/>
  </cols>
  <sheetData>
    <row r="1" spans="1:13" ht="17.25" customHeight="1" x14ac:dyDescent="0.2">
      <c r="A1" s="136" t="s">
        <v>209</v>
      </c>
      <c r="B1" s="137"/>
      <c r="C1" s="136" t="s">
        <v>210</v>
      </c>
      <c r="D1" s="138"/>
      <c r="E1" s="139" t="s">
        <v>270</v>
      </c>
      <c r="F1" s="140"/>
      <c r="G1" s="138"/>
      <c r="H1" s="141" t="s">
        <v>0</v>
      </c>
      <c r="I1" s="140"/>
      <c r="J1" s="138"/>
    </row>
    <row r="2" spans="1:13" ht="17.25" customHeight="1" x14ac:dyDescent="0.2">
      <c r="A2" s="136" t="s">
        <v>229</v>
      </c>
      <c r="B2" s="137"/>
      <c r="C2" s="136" t="s">
        <v>212</v>
      </c>
      <c r="D2" s="138"/>
      <c r="E2" s="139" t="s">
        <v>269</v>
      </c>
      <c r="F2" s="140"/>
      <c r="G2" s="138"/>
      <c r="H2" s="1" t="s">
        <v>1</v>
      </c>
      <c r="I2" s="2" t="s">
        <v>2</v>
      </c>
      <c r="J2" s="1" t="s">
        <v>3</v>
      </c>
    </row>
    <row r="3" spans="1:13" ht="17.25" customHeight="1" x14ac:dyDescent="0.2">
      <c r="A3" s="141"/>
      <c r="B3" s="138"/>
      <c r="C3" s="136" t="s">
        <v>211</v>
      </c>
      <c r="D3" s="138"/>
      <c r="E3" s="141"/>
      <c r="F3" s="140"/>
      <c r="G3" s="138"/>
      <c r="H3" s="3" t="e">
        <f>#REF!</f>
        <v>#REF!</v>
      </c>
      <c r="I3" s="4" t="e">
        <f>#REF!</f>
        <v>#REF!</v>
      </c>
      <c r="J3" s="3" t="e">
        <f>#REF!</f>
        <v>#REF!</v>
      </c>
    </row>
    <row r="4" spans="1:13" ht="15" customHeight="1" x14ac:dyDescent="0.2">
      <c r="A4" s="133" t="s">
        <v>4</v>
      </c>
      <c r="B4" s="133" t="s">
        <v>5</v>
      </c>
      <c r="C4" s="142" t="s">
        <v>6</v>
      </c>
      <c r="D4" s="133" t="s">
        <v>7</v>
      </c>
      <c r="E4" s="133" t="s">
        <v>8</v>
      </c>
      <c r="F4" s="133" t="s">
        <v>9</v>
      </c>
      <c r="G4" s="133" t="s">
        <v>10</v>
      </c>
      <c r="H4" s="131" t="s">
        <v>11</v>
      </c>
      <c r="I4" s="133" t="s">
        <v>12</v>
      </c>
      <c r="J4" s="133" t="s">
        <v>13</v>
      </c>
    </row>
    <row r="5" spans="1:13" ht="15" customHeight="1" x14ac:dyDescent="0.2">
      <c r="A5" s="132"/>
      <c r="B5" s="132"/>
      <c r="C5" s="143"/>
      <c r="D5" s="132"/>
      <c r="E5" s="132"/>
      <c r="F5" s="132"/>
      <c r="G5" s="132"/>
      <c r="H5" s="132"/>
      <c r="I5" s="132"/>
      <c r="J5" s="132"/>
    </row>
    <row r="6" spans="1:13" ht="13.5" customHeight="1" x14ac:dyDescent="0.2">
      <c r="A6" s="134" t="s">
        <v>14</v>
      </c>
      <c r="B6" s="135"/>
      <c r="C6" s="87"/>
      <c r="D6" s="5"/>
      <c r="E6" s="5"/>
      <c r="F6" s="5"/>
      <c r="G6" s="5"/>
      <c r="H6" s="5"/>
      <c r="I6" s="5"/>
      <c r="J6" s="6">
        <f>SUM(J7,J15,J18,J24,J28,J33,J36,J39,J45,J58)</f>
        <v>0</v>
      </c>
    </row>
    <row r="7" spans="1:13" ht="13.5" customHeight="1" x14ac:dyDescent="0.2">
      <c r="A7" s="7" t="s">
        <v>15</v>
      </c>
      <c r="B7" s="8"/>
      <c r="C7" s="88"/>
      <c r="D7" s="9" t="s">
        <v>16</v>
      </c>
      <c r="E7" s="8"/>
      <c r="F7" s="10"/>
      <c r="G7" s="11"/>
      <c r="H7" s="9"/>
      <c r="I7" s="12"/>
      <c r="J7" s="13">
        <f>SUM(J8:J14)</f>
        <v>0</v>
      </c>
    </row>
    <row r="8" spans="1:13" ht="27.75" customHeight="1" x14ac:dyDescent="0.2">
      <c r="A8" s="14" t="s">
        <v>17</v>
      </c>
      <c r="B8" s="22" t="s">
        <v>21</v>
      </c>
      <c r="C8" s="95" t="s">
        <v>198</v>
      </c>
      <c r="D8" s="108" t="s">
        <v>199</v>
      </c>
      <c r="E8" s="18" t="s">
        <v>19</v>
      </c>
      <c r="F8" s="19"/>
      <c r="G8" s="19"/>
      <c r="H8" s="16" t="str">
        <f t="shared" ref="H8:H14" si="0">$H$2</f>
        <v>BDI 1</v>
      </c>
      <c r="I8" s="20"/>
      <c r="J8" s="19">
        <f t="shared" ref="J8:J14" si="1">TRUNC((I8*F8),2)</f>
        <v>0</v>
      </c>
    </row>
    <row r="9" spans="1:13" ht="13.5" customHeight="1" x14ac:dyDescent="0.2">
      <c r="A9" s="21" t="s">
        <v>20</v>
      </c>
      <c r="B9" s="22" t="s">
        <v>21</v>
      </c>
      <c r="C9" s="25">
        <v>93358</v>
      </c>
      <c r="D9" s="24" t="s">
        <v>22</v>
      </c>
      <c r="E9" s="25" t="s">
        <v>23</v>
      </c>
      <c r="F9" s="26"/>
      <c r="G9" s="26"/>
      <c r="H9" s="23" t="str">
        <f t="shared" si="0"/>
        <v>BDI 1</v>
      </c>
      <c r="I9" s="27"/>
      <c r="J9" s="26">
        <f t="shared" si="1"/>
        <v>0</v>
      </c>
    </row>
    <row r="10" spans="1:13" ht="12.75" x14ac:dyDescent="0.2">
      <c r="A10" s="21" t="s">
        <v>24</v>
      </c>
      <c r="B10" s="22" t="s">
        <v>21</v>
      </c>
      <c r="C10" s="96" t="s">
        <v>196</v>
      </c>
      <c r="D10" s="97" t="s">
        <v>197</v>
      </c>
      <c r="E10" s="28" t="s">
        <v>23</v>
      </c>
      <c r="F10" s="26"/>
      <c r="G10" s="26"/>
      <c r="H10" s="23" t="str">
        <f t="shared" si="0"/>
        <v>BDI 1</v>
      </c>
      <c r="I10" s="27"/>
      <c r="J10" s="26">
        <f t="shared" si="1"/>
        <v>0</v>
      </c>
    </row>
    <row r="11" spans="1:13" ht="25.5" x14ac:dyDescent="0.2">
      <c r="A11" s="21" t="s">
        <v>25</v>
      </c>
      <c r="B11" s="22" t="s">
        <v>26</v>
      </c>
      <c r="C11" s="96" t="s">
        <v>226</v>
      </c>
      <c r="D11" s="24" t="s">
        <v>27</v>
      </c>
      <c r="E11" s="23" t="s">
        <v>23</v>
      </c>
      <c r="F11" s="26"/>
      <c r="G11" s="26"/>
      <c r="H11" s="23" t="str">
        <f t="shared" si="0"/>
        <v>BDI 1</v>
      </c>
      <c r="I11" s="27"/>
      <c r="J11" s="26">
        <f t="shared" si="1"/>
        <v>0</v>
      </c>
    </row>
    <row r="12" spans="1:13" ht="13.5" customHeight="1" x14ac:dyDescent="0.2">
      <c r="A12" s="21" t="s">
        <v>28</v>
      </c>
      <c r="B12" s="22" t="s">
        <v>21</v>
      </c>
      <c r="C12" s="96" t="s">
        <v>39</v>
      </c>
      <c r="D12" s="24" t="s">
        <v>29</v>
      </c>
      <c r="E12" s="23" t="s">
        <v>23</v>
      </c>
      <c r="F12" s="26"/>
      <c r="G12" s="26"/>
      <c r="H12" s="23" t="str">
        <f t="shared" si="0"/>
        <v>BDI 1</v>
      </c>
      <c r="I12" s="27"/>
      <c r="J12" s="26">
        <f t="shared" si="1"/>
        <v>0</v>
      </c>
    </row>
    <row r="13" spans="1:13" ht="27.75" customHeight="1" x14ac:dyDescent="0.2">
      <c r="A13" s="21" t="s">
        <v>30</v>
      </c>
      <c r="B13" s="22" t="s">
        <v>21</v>
      </c>
      <c r="C13" s="96" t="s">
        <v>173</v>
      </c>
      <c r="D13" s="97" t="s">
        <v>172</v>
      </c>
      <c r="E13" s="23" t="s">
        <v>31</v>
      </c>
      <c r="F13" s="26"/>
      <c r="G13" s="26"/>
      <c r="H13" s="23" t="str">
        <f t="shared" si="0"/>
        <v>BDI 1</v>
      </c>
      <c r="I13" s="27"/>
      <c r="J13" s="26">
        <f t="shared" si="1"/>
        <v>0</v>
      </c>
      <c r="M13" s="29"/>
    </row>
    <row r="14" spans="1:13" ht="13.5" customHeight="1" x14ac:dyDescent="0.2">
      <c r="A14" s="115" t="s">
        <v>32</v>
      </c>
      <c r="B14" s="31" t="s">
        <v>21</v>
      </c>
      <c r="C14" s="93" t="s">
        <v>175</v>
      </c>
      <c r="D14" s="33" t="s">
        <v>174</v>
      </c>
      <c r="E14" s="32" t="s">
        <v>33</v>
      </c>
      <c r="F14" s="34"/>
      <c r="G14" s="34"/>
      <c r="H14" s="32" t="str">
        <f t="shared" si="0"/>
        <v>BDI 1</v>
      </c>
      <c r="I14" s="27"/>
      <c r="J14" s="34">
        <f t="shared" si="1"/>
        <v>0</v>
      </c>
      <c r="M14" s="29"/>
    </row>
    <row r="15" spans="1:13" ht="13.5" customHeight="1" x14ac:dyDescent="0.2">
      <c r="A15" s="7" t="s">
        <v>34</v>
      </c>
      <c r="B15" s="9"/>
      <c r="C15" s="88"/>
      <c r="D15" s="9" t="s">
        <v>35</v>
      </c>
      <c r="E15" s="8"/>
      <c r="F15" s="11"/>
      <c r="G15" s="11"/>
      <c r="H15" s="8"/>
      <c r="I15" s="8"/>
      <c r="J15" s="13">
        <f>SUM(J16:J17)</f>
        <v>0</v>
      </c>
      <c r="M15" s="29"/>
    </row>
    <row r="16" spans="1:13" ht="42" customHeight="1" x14ac:dyDescent="0.2">
      <c r="A16" s="14" t="s">
        <v>36</v>
      </c>
      <c r="B16" s="15" t="s">
        <v>21</v>
      </c>
      <c r="C16" s="95" t="s">
        <v>176</v>
      </c>
      <c r="D16" s="17" t="s">
        <v>37</v>
      </c>
      <c r="E16" s="18" t="s">
        <v>31</v>
      </c>
      <c r="F16" s="19"/>
      <c r="G16" s="19"/>
      <c r="H16" s="18" t="str">
        <f t="shared" ref="H16:H17" si="2">$H$2</f>
        <v>BDI 1</v>
      </c>
      <c r="I16" s="20"/>
      <c r="J16" s="19">
        <f t="shared" ref="J16:J17" si="3">TRUNC((I16*F16),2)</f>
        <v>0</v>
      </c>
      <c r="M16" s="29"/>
    </row>
    <row r="17" spans="1:10" ht="12.75" x14ac:dyDescent="0.2">
      <c r="A17" s="30" t="s">
        <v>38</v>
      </c>
      <c r="B17" s="31" t="s">
        <v>21</v>
      </c>
      <c r="C17" s="93" t="s">
        <v>178</v>
      </c>
      <c r="D17" s="98" t="s">
        <v>177</v>
      </c>
      <c r="E17" s="93" t="s">
        <v>19</v>
      </c>
      <c r="F17" s="34"/>
      <c r="G17" s="34"/>
      <c r="H17" s="36" t="str">
        <f t="shared" si="2"/>
        <v>BDI 1</v>
      </c>
      <c r="I17" s="35"/>
      <c r="J17" s="34">
        <f t="shared" si="3"/>
        <v>0</v>
      </c>
    </row>
    <row r="18" spans="1:10" ht="13.5" customHeight="1" x14ac:dyDescent="0.2">
      <c r="A18" s="7" t="s">
        <v>40</v>
      </c>
      <c r="B18" s="9"/>
      <c r="C18" s="88"/>
      <c r="D18" s="9" t="s">
        <v>41</v>
      </c>
      <c r="E18" s="8"/>
      <c r="F18" s="11"/>
      <c r="G18" s="11"/>
      <c r="H18" s="8"/>
      <c r="I18" s="8"/>
      <c r="J18" s="13">
        <f>SUM(J19:J23)</f>
        <v>0</v>
      </c>
    </row>
    <row r="19" spans="1:10" ht="42" customHeight="1" x14ac:dyDescent="0.2">
      <c r="A19" s="14" t="s">
        <v>42</v>
      </c>
      <c r="B19" s="15" t="s">
        <v>21</v>
      </c>
      <c r="C19" s="95" t="s">
        <v>43</v>
      </c>
      <c r="D19" s="17" t="s">
        <v>44</v>
      </c>
      <c r="E19" s="18" t="s">
        <v>31</v>
      </c>
      <c r="F19" s="19"/>
      <c r="G19" s="19"/>
      <c r="H19" s="18" t="str">
        <f t="shared" ref="H19:H23" si="4">$H$2</f>
        <v>BDI 1</v>
      </c>
      <c r="I19" s="20"/>
      <c r="J19" s="19">
        <f t="shared" ref="J19:J23" si="5">TRUNC((I19*F19),2)</f>
        <v>0</v>
      </c>
    </row>
    <row r="20" spans="1:10" ht="42" customHeight="1" x14ac:dyDescent="0.2">
      <c r="A20" s="113" t="s">
        <v>45</v>
      </c>
      <c r="B20" s="15" t="s">
        <v>21</v>
      </c>
      <c r="C20" s="117" t="s">
        <v>206</v>
      </c>
      <c r="D20" s="116" t="s">
        <v>207</v>
      </c>
      <c r="E20" s="18" t="s">
        <v>31</v>
      </c>
      <c r="F20" s="118"/>
      <c r="G20" s="118"/>
      <c r="H20" s="18" t="str">
        <f t="shared" si="4"/>
        <v>BDI 1</v>
      </c>
      <c r="I20" s="20"/>
      <c r="J20" s="19">
        <f t="shared" si="5"/>
        <v>0</v>
      </c>
    </row>
    <row r="21" spans="1:10" ht="13.5" customHeight="1" x14ac:dyDescent="0.2">
      <c r="A21" s="114" t="s">
        <v>46</v>
      </c>
      <c r="B21" s="112" t="s">
        <v>18</v>
      </c>
      <c r="C21" s="102" t="s">
        <v>202</v>
      </c>
      <c r="D21" s="100" t="s">
        <v>203</v>
      </c>
      <c r="E21" s="102" t="s">
        <v>19</v>
      </c>
      <c r="F21" s="101"/>
      <c r="G21" s="101"/>
      <c r="H21" s="18" t="str">
        <f t="shared" si="4"/>
        <v>BDI 1</v>
      </c>
      <c r="I21" s="20"/>
      <c r="J21" s="19">
        <f t="shared" si="5"/>
        <v>0</v>
      </c>
    </row>
    <row r="22" spans="1:10" ht="12.75" x14ac:dyDescent="0.2">
      <c r="A22" s="114" t="s">
        <v>204</v>
      </c>
      <c r="B22" s="22" t="s">
        <v>21</v>
      </c>
      <c r="C22" s="102" t="s">
        <v>179</v>
      </c>
      <c r="D22" s="100" t="s">
        <v>180</v>
      </c>
      <c r="E22" s="102" t="s">
        <v>19</v>
      </c>
      <c r="F22" s="101"/>
      <c r="G22" s="101"/>
      <c r="H22" s="18" t="str">
        <f t="shared" si="4"/>
        <v>BDI 1</v>
      </c>
      <c r="I22" s="20"/>
      <c r="J22" s="19">
        <f t="shared" si="5"/>
        <v>0</v>
      </c>
    </row>
    <row r="23" spans="1:10" ht="27.75" customHeight="1" x14ac:dyDescent="0.2">
      <c r="A23" s="115" t="s">
        <v>205</v>
      </c>
      <c r="B23" s="31" t="s">
        <v>21</v>
      </c>
      <c r="C23" s="93" t="s">
        <v>47</v>
      </c>
      <c r="D23" s="99" t="s">
        <v>181</v>
      </c>
      <c r="E23" s="36" t="s">
        <v>31</v>
      </c>
      <c r="F23" s="34"/>
      <c r="G23" s="34"/>
      <c r="H23" s="36" t="str">
        <f t="shared" si="4"/>
        <v>BDI 1</v>
      </c>
      <c r="I23" s="35"/>
      <c r="J23" s="34">
        <f t="shared" si="5"/>
        <v>0</v>
      </c>
    </row>
    <row r="24" spans="1:10" ht="13.5" customHeight="1" x14ac:dyDescent="0.2">
      <c r="A24" s="7" t="s">
        <v>48</v>
      </c>
      <c r="B24" s="9"/>
      <c r="C24" s="88"/>
      <c r="D24" s="9" t="s">
        <v>49</v>
      </c>
      <c r="E24" s="8"/>
      <c r="F24" s="11"/>
      <c r="G24" s="11"/>
      <c r="H24" s="8"/>
      <c r="I24" s="8"/>
      <c r="J24" s="13">
        <f>SUM(J25:J27)</f>
        <v>0</v>
      </c>
    </row>
    <row r="25" spans="1:10" ht="13.5" customHeight="1" x14ac:dyDescent="0.2">
      <c r="A25" s="14" t="s">
        <v>50</v>
      </c>
      <c r="B25" s="15" t="s">
        <v>21</v>
      </c>
      <c r="C25" s="95" t="s">
        <v>51</v>
      </c>
      <c r="D25" s="17" t="s">
        <v>52</v>
      </c>
      <c r="E25" s="95" t="s">
        <v>31</v>
      </c>
      <c r="F25" s="19"/>
      <c r="G25" s="19"/>
      <c r="H25" s="18" t="str">
        <f t="shared" ref="H25:H27" si="6">$H$2</f>
        <v>BDI 1</v>
      </c>
      <c r="I25" s="20"/>
      <c r="J25" s="19">
        <f t="shared" ref="J25:J27" si="7">TRUNC((I25*F25),2)</f>
        <v>0</v>
      </c>
    </row>
    <row r="26" spans="1:10" ht="27.75" customHeight="1" x14ac:dyDescent="0.2">
      <c r="A26" s="24" t="s">
        <v>53</v>
      </c>
      <c r="B26" s="22" t="s">
        <v>21</v>
      </c>
      <c r="C26" s="104" t="s">
        <v>54</v>
      </c>
      <c r="D26" s="97" t="s">
        <v>227</v>
      </c>
      <c r="E26" s="104" t="s">
        <v>23</v>
      </c>
      <c r="F26" s="26"/>
      <c r="G26" s="103"/>
      <c r="H26" s="37" t="str">
        <f t="shared" si="6"/>
        <v>BDI 1</v>
      </c>
      <c r="I26" s="27"/>
      <c r="J26" s="26">
        <f t="shared" si="7"/>
        <v>0</v>
      </c>
    </row>
    <row r="27" spans="1:10" ht="38.25" x14ac:dyDescent="0.2">
      <c r="A27" s="33" t="s">
        <v>55</v>
      </c>
      <c r="B27" s="31" t="s">
        <v>21</v>
      </c>
      <c r="C27" s="94" t="s">
        <v>56</v>
      </c>
      <c r="D27" s="99" t="s">
        <v>182</v>
      </c>
      <c r="E27" s="94" t="s">
        <v>31</v>
      </c>
      <c r="F27" s="34"/>
      <c r="G27" s="105"/>
      <c r="H27" s="38" t="str">
        <f t="shared" si="6"/>
        <v>BDI 1</v>
      </c>
      <c r="I27" s="35"/>
      <c r="J27" s="34">
        <f t="shared" si="7"/>
        <v>0</v>
      </c>
    </row>
    <row r="28" spans="1:10" ht="13.5" customHeight="1" x14ac:dyDescent="0.2">
      <c r="A28" s="7" t="s">
        <v>57</v>
      </c>
      <c r="B28" s="9"/>
      <c r="C28" s="88"/>
      <c r="D28" s="9" t="s">
        <v>58</v>
      </c>
      <c r="E28" s="8"/>
      <c r="F28" s="11"/>
      <c r="G28" s="11"/>
      <c r="H28" s="8"/>
      <c r="I28" s="8"/>
      <c r="J28" s="13">
        <f>SUM(J29:J32)</f>
        <v>0</v>
      </c>
    </row>
    <row r="29" spans="1:10" ht="42" customHeight="1" x14ac:dyDescent="0.2">
      <c r="A29" s="17" t="s">
        <v>59</v>
      </c>
      <c r="B29" s="15" t="s">
        <v>21</v>
      </c>
      <c r="C29" s="107" t="s">
        <v>60</v>
      </c>
      <c r="D29" s="17" t="s">
        <v>61</v>
      </c>
      <c r="E29" s="39" t="s">
        <v>31</v>
      </c>
      <c r="F29" s="19"/>
      <c r="G29" s="106"/>
      <c r="H29" s="39" t="str">
        <f t="shared" ref="H29:H32" si="8">$H$2</f>
        <v>BDI 1</v>
      </c>
      <c r="I29" s="20"/>
      <c r="J29" s="19">
        <f t="shared" ref="J29:J32" si="9">TRUNC((I29*F29),2)</f>
        <v>0</v>
      </c>
    </row>
    <row r="30" spans="1:10" ht="42" customHeight="1" x14ac:dyDescent="0.2">
      <c r="A30" s="24" t="s">
        <v>62</v>
      </c>
      <c r="B30" s="22" t="s">
        <v>21</v>
      </c>
      <c r="C30" s="104" t="s">
        <v>63</v>
      </c>
      <c r="D30" s="24" t="s">
        <v>64</v>
      </c>
      <c r="E30" s="37" t="s">
        <v>31</v>
      </c>
      <c r="F30" s="26"/>
      <c r="G30" s="103"/>
      <c r="H30" s="37" t="str">
        <f t="shared" si="8"/>
        <v>BDI 1</v>
      </c>
      <c r="I30" s="27"/>
      <c r="J30" s="26">
        <f t="shared" si="9"/>
        <v>0</v>
      </c>
    </row>
    <row r="31" spans="1:10" ht="42" customHeight="1" x14ac:dyDescent="0.2">
      <c r="A31" s="33" t="s">
        <v>65</v>
      </c>
      <c r="B31" s="22" t="s">
        <v>21</v>
      </c>
      <c r="C31" s="94" t="s">
        <v>56</v>
      </c>
      <c r="D31" s="99" t="s">
        <v>228</v>
      </c>
      <c r="E31" s="37" t="s">
        <v>31</v>
      </c>
      <c r="F31" s="101"/>
      <c r="G31" s="105"/>
      <c r="H31" s="37" t="str">
        <f t="shared" si="8"/>
        <v>BDI 1</v>
      </c>
      <c r="I31" s="27"/>
      <c r="J31" s="26">
        <f t="shared" si="9"/>
        <v>0</v>
      </c>
    </row>
    <row r="32" spans="1:10" ht="42" customHeight="1" x14ac:dyDescent="0.2">
      <c r="A32" s="99" t="s">
        <v>208</v>
      </c>
      <c r="B32" s="31" t="s">
        <v>21</v>
      </c>
      <c r="C32" s="94" t="s">
        <v>66</v>
      </c>
      <c r="D32" s="33" t="s">
        <v>67</v>
      </c>
      <c r="E32" s="38" t="s">
        <v>31</v>
      </c>
      <c r="F32" s="34"/>
      <c r="G32" s="105"/>
      <c r="H32" s="38" t="str">
        <f t="shared" si="8"/>
        <v>BDI 1</v>
      </c>
      <c r="I32" s="35"/>
      <c r="J32" s="34">
        <f t="shared" si="9"/>
        <v>0</v>
      </c>
    </row>
    <row r="33" spans="1:26" ht="13.5" customHeight="1" x14ac:dyDescent="0.2">
      <c r="A33" s="7" t="s">
        <v>68</v>
      </c>
      <c r="B33" s="9"/>
      <c r="C33" s="88"/>
      <c r="D33" s="9" t="s">
        <v>69</v>
      </c>
      <c r="E33" s="8"/>
      <c r="F33" s="11"/>
      <c r="G33" s="11"/>
      <c r="H33" s="8"/>
      <c r="I33" s="8"/>
      <c r="J33" s="13">
        <f>SUM(J34:J35)</f>
        <v>0</v>
      </c>
    </row>
    <row r="34" spans="1:26" ht="25.5" x14ac:dyDescent="0.2">
      <c r="A34" s="17" t="s">
        <v>70</v>
      </c>
      <c r="B34" s="15" t="s">
        <v>21</v>
      </c>
      <c r="C34" s="107" t="s">
        <v>184</v>
      </c>
      <c r="D34" s="108" t="s">
        <v>183</v>
      </c>
      <c r="E34" s="107" t="s">
        <v>31</v>
      </c>
      <c r="F34" s="19"/>
      <c r="G34" s="106"/>
      <c r="H34" s="39" t="str">
        <f t="shared" ref="H34:H35" si="10">$H$2</f>
        <v>BDI 1</v>
      </c>
      <c r="I34" s="20"/>
      <c r="J34" s="19">
        <f t="shared" ref="J34:J35" si="11">TRUNC((I34*F34),2)</f>
        <v>0</v>
      </c>
    </row>
    <row r="35" spans="1:26" ht="42" customHeight="1" x14ac:dyDescent="0.2">
      <c r="A35" s="24" t="s">
        <v>71</v>
      </c>
      <c r="B35" s="22" t="s">
        <v>21</v>
      </c>
      <c r="C35" s="104" t="s">
        <v>185</v>
      </c>
      <c r="D35" s="97" t="s">
        <v>186</v>
      </c>
      <c r="E35" s="37" t="s">
        <v>31</v>
      </c>
      <c r="F35" s="26"/>
      <c r="G35" s="103"/>
      <c r="H35" s="37" t="str">
        <f t="shared" si="10"/>
        <v>BDI 1</v>
      </c>
      <c r="I35" s="27"/>
      <c r="J35" s="26">
        <f t="shared" si="11"/>
        <v>0</v>
      </c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</row>
    <row r="36" spans="1:26" ht="13.5" customHeight="1" x14ac:dyDescent="0.2">
      <c r="A36" s="7" t="s">
        <v>72</v>
      </c>
      <c r="B36" s="9"/>
      <c r="C36" s="88"/>
      <c r="D36" s="9" t="s">
        <v>73</v>
      </c>
      <c r="E36" s="8"/>
      <c r="F36" s="11"/>
      <c r="G36" s="11"/>
      <c r="H36" s="8"/>
      <c r="I36" s="8"/>
      <c r="J36" s="41">
        <f>SUM(J37:J38)</f>
        <v>0</v>
      </c>
    </row>
    <row r="37" spans="1:26" ht="13.5" customHeight="1" x14ac:dyDescent="0.2">
      <c r="A37" s="14" t="s">
        <v>74</v>
      </c>
      <c r="B37" s="15" t="s">
        <v>21</v>
      </c>
      <c r="C37" s="107" t="s">
        <v>75</v>
      </c>
      <c r="D37" s="108" t="s">
        <v>187</v>
      </c>
      <c r="E37" s="38" t="s">
        <v>31</v>
      </c>
      <c r="F37" s="106"/>
      <c r="G37" s="106"/>
      <c r="H37" s="39" t="str">
        <f t="shared" ref="H37:H38" si="12">$H$2</f>
        <v>BDI 1</v>
      </c>
      <c r="I37" s="20"/>
      <c r="J37" s="19">
        <f t="shared" ref="J37:J38" si="13">TRUNC((I37*F37),2)</f>
        <v>0</v>
      </c>
    </row>
    <row r="38" spans="1:26" ht="27.75" customHeight="1" x14ac:dyDescent="0.2">
      <c r="A38" s="30" t="s">
        <v>76</v>
      </c>
      <c r="B38" s="31" t="s">
        <v>21</v>
      </c>
      <c r="C38" s="94" t="s">
        <v>77</v>
      </c>
      <c r="D38" s="99" t="s">
        <v>188</v>
      </c>
      <c r="E38" s="38" t="s">
        <v>31</v>
      </c>
      <c r="F38" s="105"/>
      <c r="G38" s="105"/>
      <c r="H38" s="38" t="str">
        <f t="shared" si="12"/>
        <v>BDI 1</v>
      </c>
      <c r="I38" s="35"/>
      <c r="J38" s="34">
        <f t="shared" si="13"/>
        <v>0</v>
      </c>
    </row>
    <row r="39" spans="1:26" ht="13.5" customHeight="1" x14ac:dyDescent="0.2">
      <c r="A39" s="7" t="s">
        <v>78</v>
      </c>
      <c r="B39" s="9"/>
      <c r="C39" s="88"/>
      <c r="D39" s="124" t="s">
        <v>225</v>
      </c>
      <c r="E39" s="8"/>
      <c r="F39" s="11"/>
      <c r="G39" s="11"/>
      <c r="H39" s="8"/>
      <c r="I39" s="8"/>
      <c r="J39" s="41">
        <f>SUM(J40:J44)</f>
        <v>0</v>
      </c>
    </row>
    <row r="40" spans="1:26" ht="27.75" customHeight="1" x14ac:dyDescent="0.2">
      <c r="A40" s="14" t="s">
        <v>79</v>
      </c>
      <c r="B40" s="15" t="s">
        <v>21</v>
      </c>
      <c r="C40" s="107" t="s">
        <v>189</v>
      </c>
      <c r="D40" s="17" t="s">
        <v>80</v>
      </c>
      <c r="E40" s="39" t="s">
        <v>81</v>
      </c>
      <c r="F40" s="106"/>
      <c r="G40" s="106"/>
      <c r="H40" s="39" t="str">
        <f t="shared" ref="H40:H44" si="14">$H$2</f>
        <v>BDI 1</v>
      </c>
      <c r="I40" s="20"/>
      <c r="J40" s="19">
        <f t="shared" ref="J40:J44" si="15">TRUNC((I40*F40),2)</f>
        <v>0</v>
      </c>
    </row>
    <row r="41" spans="1:26" ht="27.75" customHeight="1" x14ac:dyDescent="0.2">
      <c r="A41" s="21" t="s">
        <v>82</v>
      </c>
      <c r="B41" s="123" t="s">
        <v>18</v>
      </c>
      <c r="C41" s="121" t="s">
        <v>223</v>
      </c>
      <c r="D41" s="111" t="s">
        <v>224</v>
      </c>
      <c r="E41" s="39" t="s">
        <v>81</v>
      </c>
      <c r="F41" s="106"/>
      <c r="G41" s="122"/>
      <c r="H41" s="39" t="str">
        <f t="shared" si="14"/>
        <v>BDI 1</v>
      </c>
      <c r="I41" s="20"/>
      <c r="J41" s="19">
        <f t="shared" si="15"/>
        <v>0</v>
      </c>
    </row>
    <row r="42" spans="1:26" ht="38.25" x14ac:dyDescent="0.2">
      <c r="A42" s="30" t="s">
        <v>84</v>
      </c>
      <c r="B42" s="22" t="s">
        <v>21</v>
      </c>
      <c r="C42" s="104" t="s">
        <v>83</v>
      </c>
      <c r="D42" s="97" t="s">
        <v>190</v>
      </c>
      <c r="E42" s="37" t="s">
        <v>81</v>
      </c>
      <c r="F42" s="103"/>
      <c r="G42" s="103"/>
      <c r="H42" s="37" t="str">
        <f t="shared" si="14"/>
        <v>BDI 1</v>
      </c>
      <c r="I42" s="27"/>
      <c r="J42" s="26">
        <f t="shared" si="15"/>
        <v>0</v>
      </c>
    </row>
    <row r="43" spans="1:26" ht="12.75" x14ac:dyDescent="0.2">
      <c r="A43" s="114" t="s">
        <v>244</v>
      </c>
      <c r="B43" s="123" t="s">
        <v>18</v>
      </c>
      <c r="C43" s="109" t="s">
        <v>247</v>
      </c>
      <c r="D43" s="100" t="s">
        <v>246</v>
      </c>
      <c r="E43" s="37" t="s">
        <v>81</v>
      </c>
      <c r="F43" s="103"/>
      <c r="G43" s="110"/>
      <c r="H43" s="37" t="str">
        <f t="shared" si="14"/>
        <v>BDI 1</v>
      </c>
      <c r="I43" s="27"/>
      <c r="J43" s="26">
        <f t="shared" si="15"/>
        <v>0</v>
      </c>
    </row>
    <row r="44" spans="1:26" ht="25.5" x14ac:dyDescent="0.2">
      <c r="A44" s="115" t="s">
        <v>245</v>
      </c>
      <c r="B44" s="31" t="s">
        <v>21</v>
      </c>
      <c r="C44" s="94" t="s">
        <v>260</v>
      </c>
      <c r="D44" s="99" t="s">
        <v>259</v>
      </c>
      <c r="E44" s="38" t="s">
        <v>81</v>
      </c>
      <c r="F44" s="105"/>
      <c r="G44" s="105"/>
      <c r="H44" s="38" t="str">
        <f t="shared" si="14"/>
        <v>BDI 1</v>
      </c>
      <c r="I44" s="35"/>
      <c r="J44" s="34">
        <f t="shared" si="15"/>
        <v>0</v>
      </c>
    </row>
    <row r="45" spans="1:26" ht="13.5" customHeight="1" x14ac:dyDescent="0.2">
      <c r="A45" s="7" t="s">
        <v>85</v>
      </c>
      <c r="B45" s="9"/>
      <c r="C45" s="88"/>
      <c r="D45" s="9" t="s">
        <v>86</v>
      </c>
      <c r="E45" s="8"/>
      <c r="F45" s="11"/>
      <c r="G45" s="11"/>
      <c r="H45" s="8"/>
      <c r="I45" s="8"/>
      <c r="J45" s="41">
        <f>SUM(J46:J57)</f>
        <v>0</v>
      </c>
    </row>
    <row r="46" spans="1:26" ht="38.25" x14ac:dyDescent="0.2">
      <c r="A46" s="126" t="s">
        <v>87</v>
      </c>
      <c r="B46" s="22" t="s">
        <v>21</v>
      </c>
      <c r="C46" s="121" t="s">
        <v>230</v>
      </c>
      <c r="D46" s="111" t="s">
        <v>231</v>
      </c>
      <c r="E46" s="121" t="s">
        <v>19</v>
      </c>
      <c r="F46" s="122"/>
      <c r="G46" s="122"/>
      <c r="H46" s="39" t="str">
        <f t="shared" ref="H46:H57" si="16">$H$2</f>
        <v>BDI 1</v>
      </c>
      <c r="I46" s="20"/>
      <c r="J46" s="19">
        <f t="shared" ref="J46:J57" si="17">TRUNC((I46*F46),2)</f>
        <v>0</v>
      </c>
    </row>
    <row r="47" spans="1:26" ht="51" x14ac:dyDescent="0.2">
      <c r="A47" s="127" t="s">
        <v>88</v>
      </c>
      <c r="B47" s="22" t="s">
        <v>21</v>
      </c>
      <c r="C47" s="104" t="s">
        <v>232</v>
      </c>
      <c r="D47" s="97" t="s">
        <v>265</v>
      </c>
      <c r="E47" s="121" t="s">
        <v>19</v>
      </c>
      <c r="F47" s="103"/>
      <c r="G47" s="125"/>
      <c r="H47" s="37" t="str">
        <f t="shared" si="16"/>
        <v>BDI 1</v>
      </c>
      <c r="I47" s="27"/>
      <c r="J47" s="26">
        <f t="shared" si="17"/>
        <v>0</v>
      </c>
    </row>
    <row r="48" spans="1:26" ht="51.75" customHeight="1" x14ac:dyDescent="0.2">
      <c r="A48" s="127" t="s">
        <v>89</v>
      </c>
      <c r="B48" s="22" t="s">
        <v>21</v>
      </c>
      <c r="C48" s="104" t="s">
        <v>233</v>
      </c>
      <c r="D48" s="97" t="s">
        <v>266</v>
      </c>
      <c r="E48" s="121" t="s">
        <v>19</v>
      </c>
      <c r="F48" s="103"/>
      <c r="G48" s="103"/>
      <c r="H48" s="37" t="str">
        <f t="shared" si="16"/>
        <v>BDI 1</v>
      </c>
      <c r="I48" s="27"/>
      <c r="J48" s="26">
        <f t="shared" si="17"/>
        <v>0</v>
      </c>
    </row>
    <row r="49" spans="1:10" ht="38.25" x14ac:dyDescent="0.2">
      <c r="A49" s="127"/>
      <c r="B49" s="22" t="s">
        <v>21</v>
      </c>
      <c r="C49" s="104" t="s">
        <v>263</v>
      </c>
      <c r="D49" s="97" t="s">
        <v>267</v>
      </c>
      <c r="E49" s="121" t="s">
        <v>19</v>
      </c>
      <c r="F49" s="103"/>
      <c r="G49" s="103"/>
      <c r="H49" s="37" t="str">
        <f t="shared" si="16"/>
        <v>BDI 1</v>
      </c>
      <c r="I49" s="27"/>
      <c r="J49" s="26">
        <f t="shared" si="17"/>
        <v>0</v>
      </c>
    </row>
    <row r="50" spans="1:10" ht="38.25" x14ac:dyDescent="0.2">
      <c r="A50" s="127"/>
      <c r="B50" s="22" t="s">
        <v>21</v>
      </c>
      <c r="C50" s="104" t="s">
        <v>264</v>
      </c>
      <c r="D50" s="97" t="s">
        <v>268</v>
      </c>
      <c r="E50" s="121" t="s">
        <v>19</v>
      </c>
      <c r="F50" s="103"/>
      <c r="G50" s="103"/>
      <c r="H50" s="37" t="str">
        <f t="shared" si="16"/>
        <v>BDI 1</v>
      </c>
      <c r="I50" s="27"/>
      <c r="J50" s="26">
        <f t="shared" si="17"/>
        <v>0</v>
      </c>
    </row>
    <row r="51" spans="1:10" ht="12.75" x14ac:dyDescent="0.2">
      <c r="A51" s="127" t="s">
        <v>238</v>
      </c>
      <c r="B51" s="22" t="s">
        <v>21</v>
      </c>
      <c r="C51" s="104" t="s">
        <v>234</v>
      </c>
      <c r="D51" s="97" t="s">
        <v>235</v>
      </c>
      <c r="E51" s="37" t="s">
        <v>81</v>
      </c>
      <c r="F51" s="103"/>
      <c r="G51" s="103"/>
      <c r="H51" s="37" t="str">
        <f t="shared" si="16"/>
        <v>BDI 1</v>
      </c>
      <c r="I51" s="27"/>
      <c r="J51" s="26">
        <f t="shared" si="17"/>
        <v>0</v>
      </c>
    </row>
    <row r="52" spans="1:10" ht="25.5" x14ac:dyDescent="0.2">
      <c r="A52" s="127" t="s">
        <v>90</v>
      </c>
      <c r="B52" s="22" t="s">
        <v>21</v>
      </c>
      <c r="C52" s="104" t="s">
        <v>236</v>
      </c>
      <c r="D52" s="97" t="s">
        <v>237</v>
      </c>
      <c r="E52" s="37" t="s">
        <v>81</v>
      </c>
      <c r="F52" s="103"/>
      <c r="G52" s="103"/>
      <c r="H52" s="37" t="str">
        <f t="shared" si="16"/>
        <v>BDI 1</v>
      </c>
      <c r="I52" s="27"/>
      <c r="J52" s="26">
        <f t="shared" si="17"/>
        <v>0</v>
      </c>
    </row>
    <row r="53" spans="1:10" ht="27.75" customHeight="1" x14ac:dyDescent="0.2">
      <c r="A53" s="127" t="s">
        <v>92</v>
      </c>
      <c r="B53" s="22" t="s">
        <v>21</v>
      </c>
      <c r="C53" s="37" t="s">
        <v>200</v>
      </c>
      <c r="D53" s="97" t="s">
        <v>201</v>
      </c>
      <c r="E53" s="37" t="s">
        <v>81</v>
      </c>
      <c r="F53" s="103"/>
      <c r="G53" s="103"/>
      <c r="H53" s="37" t="str">
        <f t="shared" si="16"/>
        <v>BDI 1</v>
      </c>
      <c r="I53" s="27"/>
      <c r="J53" s="26">
        <f t="shared" si="17"/>
        <v>0</v>
      </c>
    </row>
    <row r="54" spans="1:10" ht="56.25" customHeight="1" x14ac:dyDescent="0.2">
      <c r="A54" s="127" t="s">
        <v>93</v>
      </c>
      <c r="B54" s="22" t="s">
        <v>21</v>
      </c>
      <c r="C54" s="104" t="s">
        <v>191</v>
      </c>
      <c r="D54" s="97" t="s">
        <v>192</v>
      </c>
      <c r="E54" s="37" t="s">
        <v>23</v>
      </c>
      <c r="F54" s="103"/>
      <c r="G54" s="103"/>
      <c r="H54" s="37" t="str">
        <f t="shared" si="16"/>
        <v>BDI 1</v>
      </c>
      <c r="I54" s="27"/>
      <c r="J54" s="26">
        <f t="shared" si="17"/>
        <v>0</v>
      </c>
    </row>
    <row r="55" spans="1:10" ht="27.75" customHeight="1" x14ac:dyDescent="0.2">
      <c r="A55" s="127" t="s">
        <v>95</v>
      </c>
      <c r="B55" s="22" t="s">
        <v>21</v>
      </c>
      <c r="C55" s="104" t="s">
        <v>94</v>
      </c>
      <c r="D55" s="97" t="s">
        <v>193</v>
      </c>
      <c r="E55" s="37" t="s">
        <v>81</v>
      </c>
      <c r="F55" s="103"/>
      <c r="G55" s="103"/>
      <c r="H55" s="37" t="str">
        <f t="shared" si="16"/>
        <v>BDI 1</v>
      </c>
      <c r="I55" s="27"/>
      <c r="J55" s="26">
        <f t="shared" si="17"/>
        <v>0</v>
      </c>
    </row>
    <row r="56" spans="1:10" ht="27.75" customHeight="1" x14ac:dyDescent="0.2">
      <c r="A56" s="127" t="s">
        <v>96</v>
      </c>
      <c r="B56" s="22" t="s">
        <v>21</v>
      </c>
      <c r="C56" s="104" t="s">
        <v>195</v>
      </c>
      <c r="D56" s="97" t="s">
        <v>194</v>
      </c>
      <c r="E56" s="37" t="s">
        <v>19</v>
      </c>
      <c r="F56" s="103"/>
      <c r="G56" s="103"/>
      <c r="H56" s="37" t="str">
        <f t="shared" si="16"/>
        <v>BDI 1</v>
      </c>
      <c r="I56" s="27"/>
      <c r="J56" s="26">
        <f t="shared" si="17"/>
        <v>0</v>
      </c>
    </row>
    <row r="57" spans="1:10" ht="27.75" customHeight="1" x14ac:dyDescent="0.2">
      <c r="A57" s="115" t="s">
        <v>239</v>
      </c>
      <c r="B57" s="31" t="s">
        <v>21</v>
      </c>
      <c r="C57" s="94" t="s">
        <v>97</v>
      </c>
      <c r="D57" s="33" t="s">
        <v>98</v>
      </c>
      <c r="E57" s="38" t="s">
        <v>19</v>
      </c>
      <c r="F57" s="105"/>
      <c r="G57" s="105"/>
      <c r="H57" s="38" t="str">
        <f t="shared" si="16"/>
        <v>BDI 1</v>
      </c>
      <c r="I57" s="35"/>
      <c r="J57" s="34">
        <f t="shared" si="17"/>
        <v>0</v>
      </c>
    </row>
    <row r="58" spans="1:10" ht="13.5" customHeight="1" x14ac:dyDescent="0.2">
      <c r="A58" s="7" t="s">
        <v>99</v>
      </c>
      <c r="B58" s="9"/>
      <c r="C58" s="88"/>
      <c r="D58" s="9" t="s">
        <v>100</v>
      </c>
      <c r="E58" s="8"/>
      <c r="F58" s="11"/>
      <c r="G58" s="11"/>
      <c r="H58" s="8"/>
      <c r="I58" s="8"/>
      <c r="J58" s="41">
        <f>SUM(J59:J67)</f>
        <v>0</v>
      </c>
    </row>
    <row r="59" spans="1:10" ht="42" customHeight="1" x14ac:dyDescent="0.2">
      <c r="A59" s="14" t="s">
        <v>101</v>
      </c>
      <c r="B59" s="15" t="s">
        <v>21</v>
      </c>
      <c r="C59" s="107" t="s">
        <v>102</v>
      </c>
      <c r="D59" s="120" t="s">
        <v>219</v>
      </c>
      <c r="E59" s="39" t="s">
        <v>81</v>
      </c>
      <c r="F59" s="106"/>
      <c r="G59" s="106"/>
      <c r="H59" s="39" t="str">
        <f t="shared" ref="H59:H67" si="18">$H$2</f>
        <v>BDI 1</v>
      </c>
      <c r="I59" s="20"/>
      <c r="J59" s="19">
        <f t="shared" ref="J59:J67" si="19">TRUNC((I59*F59),2)</f>
        <v>0</v>
      </c>
    </row>
    <row r="60" spans="1:10" ht="27.75" customHeight="1" x14ac:dyDescent="0.2">
      <c r="A60" s="21" t="s">
        <v>103</v>
      </c>
      <c r="B60" s="22" t="s">
        <v>21</v>
      </c>
      <c r="C60" s="104" t="s">
        <v>104</v>
      </c>
      <c r="D60" s="119" t="s">
        <v>220</v>
      </c>
      <c r="E60" s="37" t="s">
        <v>81</v>
      </c>
      <c r="F60" s="103"/>
      <c r="G60" s="103"/>
      <c r="H60" s="37" t="str">
        <f t="shared" si="18"/>
        <v>BDI 1</v>
      </c>
      <c r="I60" s="27"/>
      <c r="J60" s="26">
        <f t="shared" si="19"/>
        <v>0</v>
      </c>
    </row>
    <row r="61" spans="1:10" ht="27.75" customHeight="1" x14ac:dyDescent="0.2">
      <c r="A61" s="21" t="s">
        <v>105</v>
      </c>
      <c r="B61" s="22" t="s">
        <v>21</v>
      </c>
      <c r="C61" s="104" t="s">
        <v>221</v>
      </c>
      <c r="D61" s="119" t="s">
        <v>222</v>
      </c>
      <c r="E61" s="37" t="s">
        <v>81</v>
      </c>
      <c r="F61" s="103"/>
      <c r="G61" s="103"/>
      <c r="H61" s="37" t="str">
        <f t="shared" si="18"/>
        <v>BDI 1</v>
      </c>
      <c r="I61" s="27"/>
      <c r="J61" s="26">
        <f t="shared" si="19"/>
        <v>0</v>
      </c>
    </row>
    <row r="62" spans="1:10" ht="27.75" customHeight="1" x14ac:dyDescent="0.2">
      <c r="A62" s="127" t="s">
        <v>240</v>
      </c>
      <c r="B62" s="22" t="s">
        <v>21</v>
      </c>
      <c r="C62" s="104" t="s">
        <v>106</v>
      </c>
      <c r="D62" s="119" t="s">
        <v>107</v>
      </c>
      <c r="E62" s="37" t="s">
        <v>81</v>
      </c>
      <c r="F62" s="103"/>
      <c r="G62" s="103"/>
      <c r="H62" s="37" t="str">
        <f t="shared" si="18"/>
        <v>BDI 1</v>
      </c>
      <c r="I62" s="27"/>
      <c r="J62" s="26">
        <f t="shared" si="19"/>
        <v>0</v>
      </c>
    </row>
    <row r="63" spans="1:10" ht="27.75" customHeight="1" x14ac:dyDescent="0.2">
      <c r="A63" s="127" t="s">
        <v>241</v>
      </c>
      <c r="B63" s="22" t="s">
        <v>21</v>
      </c>
      <c r="C63" s="104" t="s">
        <v>251</v>
      </c>
      <c r="D63" s="119" t="s">
        <v>252</v>
      </c>
      <c r="E63" s="37" t="s">
        <v>81</v>
      </c>
      <c r="F63" s="103"/>
      <c r="G63" s="103"/>
      <c r="H63" s="37" t="str">
        <f t="shared" si="18"/>
        <v>BDI 1</v>
      </c>
      <c r="I63" s="27"/>
      <c r="J63" s="26">
        <f t="shared" si="19"/>
        <v>0</v>
      </c>
    </row>
    <row r="64" spans="1:10" ht="27.75" customHeight="1" x14ac:dyDescent="0.2">
      <c r="A64" s="127" t="s">
        <v>242</v>
      </c>
      <c r="B64" s="22" t="s">
        <v>21</v>
      </c>
      <c r="C64" s="104" t="s">
        <v>253</v>
      </c>
      <c r="D64" s="119" t="s">
        <v>254</v>
      </c>
      <c r="E64" s="37" t="s">
        <v>81</v>
      </c>
      <c r="F64" s="103"/>
      <c r="G64" s="103"/>
      <c r="H64" s="37" t="str">
        <f t="shared" si="18"/>
        <v>BDI 1</v>
      </c>
      <c r="I64" s="27"/>
      <c r="J64" s="26">
        <f t="shared" si="19"/>
        <v>0</v>
      </c>
    </row>
    <row r="65" spans="1:10" ht="27.75" customHeight="1" x14ac:dyDescent="0.2">
      <c r="A65" s="127" t="s">
        <v>243</v>
      </c>
      <c r="B65" s="22" t="s">
        <v>21</v>
      </c>
      <c r="C65" s="104" t="s">
        <v>255</v>
      </c>
      <c r="D65" s="119" t="s">
        <v>256</v>
      </c>
      <c r="E65" s="37" t="s">
        <v>81</v>
      </c>
      <c r="F65" s="103"/>
      <c r="G65" s="103"/>
      <c r="H65" s="37" t="str">
        <f t="shared" si="18"/>
        <v>BDI 1</v>
      </c>
      <c r="I65" s="27"/>
      <c r="J65" s="26">
        <f t="shared" si="19"/>
        <v>0</v>
      </c>
    </row>
    <row r="66" spans="1:10" ht="27.75" customHeight="1" x14ac:dyDescent="0.2">
      <c r="A66" s="127" t="s">
        <v>257</v>
      </c>
      <c r="B66" s="22" t="s">
        <v>21</v>
      </c>
      <c r="C66" s="104" t="s">
        <v>215</v>
      </c>
      <c r="D66" s="119" t="s">
        <v>218</v>
      </c>
      <c r="E66" s="37" t="s">
        <v>81</v>
      </c>
      <c r="F66" s="103"/>
      <c r="G66" s="103"/>
      <c r="H66" s="37" t="str">
        <f t="shared" si="18"/>
        <v>BDI 1</v>
      </c>
      <c r="I66" s="27"/>
      <c r="J66" s="26">
        <f t="shared" si="19"/>
        <v>0</v>
      </c>
    </row>
    <row r="67" spans="1:10" ht="27.75" customHeight="1" x14ac:dyDescent="0.2">
      <c r="A67" s="127" t="s">
        <v>258</v>
      </c>
      <c r="B67" s="22" t="s">
        <v>21</v>
      </c>
      <c r="C67" s="104" t="s">
        <v>216</v>
      </c>
      <c r="D67" s="119" t="s">
        <v>217</v>
      </c>
      <c r="E67" s="37" t="s">
        <v>81</v>
      </c>
      <c r="F67" s="103"/>
      <c r="G67" s="103"/>
      <c r="H67" s="37" t="str">
        <f t="shared" si="18"/>
        <v>BDI 1</v>
      </c>
      <c r="I67" s="27"/>
      <c r="J67" s="26">
        <f t="shared" si="19"/>
        <v>0</v>
      </c>
    </row>
    <row r="68" spans="1:10" ht="13.5" customHeight="1" x14ac:dyDescent="0.2">
      <c r="A68" s="42"/>
      <c r="B68" s="42"/>
      <c r="C68" s="89"/>
      <c r="D68" s="42"/>
      <c r="E68" s="42"/>
      <c r="F68" s="42"/>
      <c r="G68" s="42"/>
      <c r="H68" s="42"/>
      <c r="I68" s="42"/>
      <c r="J68" s="42"/>
    </row>
    <row r="69" spans="1:10" ht="13.5" customHeight="1" x14ac:dyDescent="0.2">
      <c r="A69" s="42"/>
      <c r="B69" s="42"/>
      <c r="C69" s="89"/>
      <c r="D69" s="42"/>
      <c r="E69" s="42"/>
      <c r="F69" s="42"/>
      <c r="G69" s="42"/>
      <c r="H69" s="42"/>
      <c r="I69" s="42"/>
      <c r="J69" s="42"/>
    </row>
    <row r="70" spans="1:10" ht="13.5" customHeight="1" x14ac:dyDescent="0.2">
      <c r="E70" s="43" t="s">
        <v>81</v>
      </c>
      <c r="F70" s="43">
        <v>17</v>
      </c>
      <c r="G70" s="146" t="s">
        <v>108</v>
      </c>
      <c r="H70" s="138"/>
      <c r="I70" s="128" t="s">
        <v>109</v>
      </c>
      <c r="J70" s="44">
        <f>J6*F70</f>
        <v>0</v>
      </c>
    </row>
    <row r="71" spans="1:10" ht="13.5" customHeight="1" x14ac:dyDescent="0.2"/>
    <row r="72" spans="1:10" ht="13.5" customHeight="1" x14ac:dyDescent="0.2">
      <c r="A72" s="151" t="s">
        <v>214</v>
      </c>
      <c r="B72" s="152"/>
      <c r="C72" s="152"/>
      <c r="D72" s="45"/>
      <c r="E72" s="46"/>
      <c r="F72" s="46"/>
      <c r="G72" s="153" t="s">
        <v>261</v>
      </c>
      <c r="H72" s="152"/>
      <c r="I72" s="152"/>
      <c r="J72" s="152"/>
    </row>
    <row r="73" spans="1:10" ht="13.5" customHeight="1" x14ac:dyDescent="0.2">
      <c r="A73" s="147" t="s">
        <v>110</v>
      </c>
      <c r="B73" s="148"/>
      <c r="C73" s="148"/>
      <c r="D73" s="47"/>
      <c r="E73" s="46"/>
      <c r="F73" s="48"/>
      <c r="G73" s="49" t="s">
        <v>111</v>
      </c>
      <c r="H73" s="50"/>
      <c r="I73" s="50"/>
      <c r="J73" s="50"/>
    </row>
    <row r="74" spans="1:10" ht="13.5" customHeight="1" x14ac:dyDescent="0.2">
      <c r="A74" s="46"/>
      <c r="B74" s="46"/>
      <c r="C74" s="91"/>
      <c r="D74" s="46"/>
      <c r="E74" s="46"/>
      <c r="F74" s="46"/>
      <c r="G74" s="46"/>
      <c r="H74" s="46"/>
      <c r="I74" s="46"/>
      <c r="J74" s="46"/>
    </row>
    <row r="75" spans="1:10" ht="13.5" customHeight="1" x14ac:dyDescent="0.2">
      <c r="A75" s="51"/>
      <c r="B75" s="51"/>
      <c r="C75" s="92"/>
      <c r="D75" s="51"/>
      <c r="E75" s="52"/>
      <c r="F75" s="46"/>
      <c r="G75" s="46"/>
      <c r="H75" s="46"/>
      <c r="I75" s="46"/>
      <c r="J75" s="46"/>
    </row>
    <row r="76" spans="1:10" ht="13.5" customHeight="1" x14ac:dyDescent="0.2">
      <c r="A76" s="149" t="s">
        <v>112</v>
      </c>
      <c r="B76" s="148"/>
      <c r="C76" s="148"/>
      <c r="D76" s="148"/>
      <c r="E76" s="46"/>
      <c r="F76" s="46"/>
      <c r="G76" s="46"/>
      <c r="H76" s="46"/>
      <c r="I76" s="46"/>
      <c r="J76" s="46"/>
    </row>
    <row r="77" spans="1:10" ht="13.5" customHeight="1" x14ac:dyDescent="0.2">
      <c r="A77" s="144" t="s">
        <v>113</v>
      </c>
      <c r="B77" s="145"/>
      <c r="C77" s="145"/>
      <c r="D77" s="145"/>
      <c r="E77" s="52"/>
      <c r="F77" s="46"/>
      <c r="G77" s="46"/>
      <c r="H77" s="46"/>
      <c r="I77" s="46"/>
      <c r="J77" s="46"/>
    </row>
    <row r="78" spans="1:10" ht="12.75" customHeight="1" x14ac:dyDescent="0.2">
      <c r="A78" s="150" t="s">
        <v>213</v>
      </c>
      <c r="B78" s="145"/>
      <c r="C78" s="145"/>
      <c r="D78" s="145"/>
      <c r="E78" s="52"/>
      <c r="F78" s="46"/>
      <c r="G78" s="46"/>
      <c r="H78" s="46"/>
      <c r="I78" s="46"/>
      <c r="J78" s="46"/>
    </row>
    <row r="79" spans="1:10" ht="12.75" customHeight="1" x14ac:dyDescent="0.2">
      <c r="A79" s="144" t="s">
        <v>115</v>
      </c>
      <c r="B79" s="145"/>
      <c r="C79" s="145"/>
      <c r="D79" s="145"/>
      <c r="E79" s="52"/>
      <c r="F79" s="46"/>
      <c r="G79" s="46"/>
      <c r="H79" s="46"/>
      <c r="I79" s="46"/>
      <c r="J79" s="46"/>
    </row>
    <row r="80" spans="1:10" ht="12.75" customHeight="1" x14ac:dyDescent="0.2">
      <c r="A80" s="42"/>
      <c r="B80" s="42"/>
      <c r="C80" s="89"/>
      <c r="D80" s="42"/>
      <c r="E80" s="42"/>
      <c r="F80" s="42"/>
      <c r="G80" s="42"/>
      <c r="H80" s="42"/>
      <c r="I80" s="42"/>
      <c r="J80" s="42"/>
    </row>
    <row r="81" spans="1:12" ht="12.75" customHeight="1" x14ac:dyDescent="0.2">
      <c r="A81" s="42"/>
      <c r="B81" s="42"/>
      <c r="C81" s="89"/>
      <c r="D81" s="42"/>
      <c r="E81" s="42"/>
      <c r="F81" s="42"/>
      <c r="G81" s="42"/>
      <c r="H81" s="42"/>
      <c r="I81" s="42"/>
      <c r="J81" s="42"/>
    </row>
    <row r="82" spans="1:12" ht="12.75" customHeight="1" x14ac:dyDescent="0.2">
      <c r="A82" s="42"/>
      <c r="B82" s="42"/>
      <c r="C82" s="89"/>
      <c r="D82" s="42"/>
      <c r="E82" s="42"/>
      <c r="F82" s="42"/>
      <c r="G82" s="42"/>
      <c r="H82" s="42"/>
      <c r="I82" s="42"/>
      <c r="J82" s="42"/>
    </row>
    <row r="83" spans="1:12" ht="12.75" customHeight="1" x14ac:dyDescent="0.2">
      <c r="A83" s="42"/>
      <c r="B83" s="42"/>
      <c r="C83" s="89"/>
      <c r="D83" s="42"/>
      <c r="E83" s="42"/>
      <c r="F83" s="42"/>
      <c r="G83" s="42"/>
      <c r="H83" s="42"/>
      <c r="I83" s="42"/>
      <c r="J83" s="42"/>
    </row>
    <row r="84" spans="1:12" ht="12.75" customHeight="1" x14ac:dyDescent="0.2">
      <c r="A84" s="42"/>
      <c r="B84" s="42"/>
      <c r="C84" s="89"/>
      <c r="D84" s="42"/>
      <c r="E84" s="42"/>
      <c r="F84" s="42"/>
      <c r="G84" s="42"/>
      <c r="H84" s="42"/>
      <c r="I84" s="42"/>
      <c r="J84" s="42"/>
    </row>
    <row r="85" spans="1:12" ht="12.75" customHeight="1" x14ac:dyDescent="0.2">
      <c r="A85" s="42"/>
      <c r="B85" s="42"/>
      <c r="C85" s="89"/>
      <c r="D85" s="42"/>
      <c r="E85" s="42"/>
      <c r="F85" s="42"/>
      <c r="G85" s="42"/>
      <c r="H85" s="42"/>
      <c r="I85" s="42"/>
      <c r="J85" s="42"/>
    </row>
    <row r="86" spans="1:12" ht="12.75" customHeight="1" x14ac:dyDescent="0.2">
      <c r="A86" s="42"/>
      <c r="B86" s="42"/>
      <c r="C86" s="89"/>
      <c r="D86" s="42"/>
      <c r="E86" s="42"/>
      <c r="F86" s="42"/>
      <c r="G86" s="42"/>
      <c r="H86" s="42"/>
      <c r="I86" s="42"/>
      <c r="J86" s="42"/>
    </row>
    <row r="87" spans="1:12" ht="12.75" customHeight="1" x14ac:dyDescent="0.2">
      <c r="A87" s="42"/>
      <c r="B87" s="42"/>
      <c r="C87" s="89"/>
      <c r="D87" s="42"/>
      <c r="E87" s="42"/>
      <c r="F87" s="42"/>
      <c r="G87" s="42"/>
      <c r="H87" s="42"/>
      <c r="I87" s="42"/>
      <c r="J87" s="42"/>
    </row>
    <row r="88" spans="1:12" ht="12.75" customHeight="1" x14ac:dyDescent="0.2">
      <c r="A88" s="42"/>
      <c r="B88" s="42"/>
      <c r="C88" s="89"/>
      <c r="D88" s="42"/>
      <c r="E88" s="42"/>
      <c r="F88" s="42"/>
      <c r="G88" s="42"/>
      <c r="H88" s="42"/>
      <c r="I88" s="42"/>
      <c r="J88" s="42"/>
    </row>
    <row r="89" spans="1:12" ht="12.75" customHeight="1" x14ac:dyDescent="0.2">
      <c r="A89" s="42"/>
      <c r="B89" s="42"/>
      <c r="C89" s="89"/>
      <c r="D89" s="42"/>
      <c r="E89" s="42"/>
      <c r="F89" s="42"/>
      <c r="G89" s="42"/>
      <c r="H89" s="42"/>
      <c r="I89" s="42"/>
      <c r="J89" s="42"/>
    </row>
    <row r="90" spans="1:12" ht="12.75" customHeight="1" x14ac:dyDescent="0.2">
      <c r="A90" s="42"/>
      <c r="B90" s="42"/>
      <c r="C90" s="89"/>
      <c r="D90" s="42"/>
      <c r="E90" s="42"/>
      <c r="F90" s="42"/>
      <c r="G90" s="42"/>
      <c r="H90" s="42"/>
      <c r="I90" s="42"/>
      <c r="J90" s="42"/>
    </row>
    <row r="91" spans="1:12" ht="12.75" customHeight="1" x14ac:dyDescent="0.2">
      <c r="A91" s="42"/>
      <c r="B91" s="42"/>
      <c r="C91" s="89"/>
      <c r="D91" s="42"/>
      <c r="E91" s="42"/>
      <c r="F91" s="42"/>
      <c r="G91" s="42"/>
      <c r="H91" s="42"/>
      <c r="I91" s="42"/>
      <c r="J91" s="42"/>
    </row>
    <row r="92" spans="1:12" ht="12.75" customHeight="1" x14ac:dyDescent="0.2">
      <c r="A92" s="42"/>
      <c r="B92" s="42"/>
      <c r="C92" s="89"/>
      <c r="D92" s="42"/>
      <c r="E92" s="42"/>
      <c r="F92" s="42"/>
      <c r="G92" s="42"/>
      <c r="H92" s="42"/>
      <c r="I92" s="42"/>
      <c r="J92" s="42"/>
    </row>
    <row r="93" spans="1:12" ht="12.75" customHeight="1" x14ac:dyDescent="0.2">
      <c r="A93" s="42"/>
      <c r="B93" s="42"/>
      <c r="C93" s="89"/>
      <c r="D93" s="42"/>
      <c r="E93" s="42"/>
      <c r="F93" s="42"/>
      <c r="G93" s="42"/>
      <c r="H93" s="42"/>
      <c r="I93" s="42"/>
      <c r="J93" s="42"/>
      <c r="L93" s="46"/>
    </row>
    <row r="94" spans="1:12" ht="12.75" customHeight="1" x14ac:dyDescent="0.2">
      <c r="A94" s="42"/>
      <c r="B94" s="42"/>
      <c r="C94" s="89"/>
      <c r="D94" s="42"/>
      <c r="E94" s="42"/>
      <c r="F94" s="42"/>
      <c r="G94" s="42"/>
      <c r="H94" s="42"/>
      <c r="I94" s="42"/>
      <c r="J94" s="42"/>
      <c r="L94" s="46"/>
    </row>
    <row r="95" spans="1:12" ht="12.75" customHeight="1" x14ac:dyDescent="0.2">
      <c r="A95" s="42"/>
      <c r="B95" s="42"/>
      <c r="C95" s="89"/>
      <c r="D95" s="42"/>
      <c r="E95" s="42"/>
      <c r="F95" s="42"/>
      <c r="G95" s="42"/>
      <c r="H95" s="42"/>
      <c r="I95" s="42"/>
      <c r="J95" s="42"/>
    </row>
    <row r="96" spans="1:12" ht="12.75" customHeight="1" x14ac:dyDescent="0.2">
      <c r="A96" s="42"/>
      <c r="B96" s="42"/>
      <c r="C96" s="89"/>
      <c r="D96" s="42"/>
      <c r="E96" s="42"/>
      <c r="F96" s="42"/>
      <c r="G96" s="42"/>
      <c r="H96" s="42"/>
      <c r="I96" s="42"/>
      <c r="J96" s="42"/>
    </row>
    <row r="97" spans="1:10" ht="12.75" customHeight="1" x14ac:dyDescent="0.2">
      <c r="A97" s="42"/>
      <c r="B97" s="42"/>
      <c r="C97" s="89"/>
      <c r="D97" s="42"/>
      <c r="E97" s="42"/>
      <c r="F97" s="42"/>
      <c r="G97" s="42"/>
      <c r="H97" s="42"/>
      <c r="I97" s="42"/>
      <c r="J97" s="42"/>
    </row>
    <row r="98" spans="1:10" ht="12.75" customHeight="1" x14ac:dyDescent="0.2">
      <c r="A98" s="42"/>
      <c r="B98" s="42"/>
      <c r="C98" s="89"/>
      <c r="D98" s="42"/>
      <c r="E98" s="42"/>
      <c r="F98" s="42"/>
      <c r="G98" s="42"/>
      <c r="H98" s="42"/>
      <c r="I98" s="42"/>
      <c r="J98" s="42"/>
    </row>
    <row r="99" spans="1:10" ht="12.75" customHeight="1" x14ac:dyDescent="0.2">
      <c r="A99" s="42"/>
      <c r="B99" s="42"/>
      <c r="C99" s="89"/>
      <c r="D99" s="42"/>
      <c r="E99" s="42"/>
      <c r="F99" s="42"/>
      <c r="G99" s="42"/>
      <c r="H99" s="42"/>
      <c r="I99" s="42"/>
      <c r="J99" s="42"/>
    </row>
    <row r="100" spans="1:10" ht="12.75" customHeight="1" x14ac:dyDescent="0.2">
      <c r="A100" s="42"/>
      <c r="B100" s="42"/>
      <c r="C100" s="89"/>
      <c r="D100" s="42"/>
      <c r="E100" s="42"/>
      <c r="F100" s="42"/>
      <c r="G100" s="42"/>
      <c r="H100" s="42"/>
      <c r="I100" s="42"/>
      <c r="J100" s="42"/>
    </row>
    <row r="101" spans="1:10" ht="12.75" customHeight="1" x14ac:dyDescent="0.2">
      <c r="A101" s="42"/>
      <c r="B101" s="42"/>
      <c r="C101" s="89"/>
      <c r="D101" s="42"/>
      <c r="E101" s="42"/>
      <c r="F101" s="42"/>
      <c r="G101" s="42"/>
      <c r="H101" s="42"/>
      <c r="I101" s="42"/>
      <c r="J101" s="42"/>
    </row>
    <row r="102" spans="1:10" ht="12.75" customHeight="1" x14ac:dyDescent="0.2">
      <c r="A102" s="42"/>
      <c r="B102" s="42"/>
      <c r="C102" s="89"/>
      <c r="D102" s="42"/>
      <c r="E102" s="42"/>
      <c r="F102" s="42"/>
      <c r="G102" s="42"/>
      <c r="H102" s="42"/>
      <c r="I102" s="42"/>
      <c r="J102" s="42"/>
    </row>
    <row r="103" spans="1:10" ht="12.75" customHeight="1" x14ac:dyDescent="0.2">
      <c r="A103" s="42"/>
      <c r="B103" s="42"/>
      <c r="C103" s="89"/>
      <c r="D103" s="42"/>
      <c r="E103" s="42"/>
      <c r="F103" s="42"/>
      <c r="G103" s="42"/>
      <c r="H103" s="42"/>
      <c r="I103" s="42"/>
      <c r="J103" s="42"/>
    </row>
    <row r="104" spans="1:10" ht="12.75" customHeight="1" x14ac:dyDescent="0.2">
      <c r="A104" s="42"/>
      <c r="B104" s="42"/>
      <c r="C104" s="89"/>
      <c r="D104" s="42"/>
      <c r="E104" s="42"/>
      <c r="F104" s="42"/>
      <c r="G104" s="42"/>
      <c r="H104" s="42"/>
      <c r="I104" s="42"/>
      <c r="J104" s="42"/>
    </row>
    <row r="105" spans="1:10" ht="12.75" customHeight="1" x14ac:dyDescent="0.2">
      <c r="A105" s="42"/>
      <c r="B105" s="42"/>
      <c r="C105" s="89"/>
      <c r="D105" s="42"/>
      <c r="E105" s="42"/>
      <c r="F105" s="42"/>
      <c r="G105" s="42"/>
      <c r="H105" s="42"/>
      <c r="I105" s="42"/>
      <c r="J105" s="42"/>
    </row>
    <row r="106" spans="1:10" ht="12.75" customHeight="1" x14ac:dyDescent="0.2">
      <c r="A106" s="42"/>
      <c r="B106" s="42"/>
      <c r="C106" s="89"/>
      <c r="D106" s="42"/>
      <c r="E106" s="42"/>
      <c r="F106" s="42"/>
      <c r="G106" s="42"/>
      <c r="H106" s="42"/>
      <c r="I106" s="42"/>
      <c r="J106" s="42"/>
    </row>
    <row r="107" spans="1:10" ht="12.75" customHeight="1" x14ac:dyDescent="0.2">
      <c r="A107" s="42"/>
      <c r="B107" s="42"/>
      <c r="C107" s="89"/>
      <c r="D107" s="42"/>
      <c r="E107" s="42"/>
      <c r="F107" s="42"/>
      <c r="G107" s="42"/>
      <c r="H107" s="42"/>
      <c r="I107" s="42"/>
      <c r="J107" s="42"/>
    </row>
    <row r="108" spans="1:10" ht="12.75" customHeight="1" x14ac:dyDescent="0.2">
      <c r="A108" s="42"/>
      <c r="B108" s="42"/>
      <c r="C108" s="89"/>
      <c r="D108" s="42"/>
      <c r="E108" s="42"/>
      <c r="F108" s="42"/>
      <c r="G108" s="42"/>
      <c r="H108" s="42"/>
      <c r="I108" s="42"/>
      <c r="J108" s="42"/>
    </row>
    <row r="109" spans="1:10" ht="12.75" customHeight="1" x14ac:dyDescent="0.2">
      <c r="A109" s="42"/>
      <c r="B109" s="42"/>
      <c r="C109" s="89"/>
      <c r="D109" s="42"/>
      <c r="E109" s="42"/>
      <c r="F109" s="42"/>
      <c r="G109" s="42"/>
      <c r="H109" s="42"/>
      <c r="I109" s="42"/>
      <c r="J109" s="42"/>
    </row>
    <row r="110" spans="1:10" ht="12.75" customHeight="1" x14ac:dyDescent="0.2">
      <c r="A110" s="42"/>
      <c r="B110" s="42"/>
      <c r="C110" s="89"/>
      <c r="D110" s="42"/>
      <c r="E110" s="42"/>
      <c r="F110" s="42"/>
      <c r="G110" s="42"/>
      <c r="H110" s="42"/>
      <c r="I110" s="42"/>
      <c r="J110" s="42"/>
    </row>
    <row r="111" spans="1:10" ht="12.75" customHeight="1" x14ac:dyDescent="0.2">
      <c r="A111" s="42"/>
      <c r="B111" s="42"/>
      <c r="C111" s="89"/>
      <c r="D111" s="42"/>
      <c r="E111" s="42"/>
      <c r="F111" s="42"/>
      <c r="G111" s="42"/>
      <c r="H111" s="42"/>
      <c r="I111" s="42"/>
      <c r="J111" s="42"/>
    </row>
    <row r="112" spans="1:10" ht="12.75" customHeight="1" x14ac:dyDescent="0.2">
      <c r="A112" s="42"/>
      <c r="B112" s="42"/>
      <c r="C112" s="89"/>
      <c r="D112" s="42"/>
      <c r="E112" s="42"/>
      <c r="F112" s="42"/>
      <c r="G112" s="42"/>
      <c r="H112" s="42"/>
      <c r="I112" s="42"/>
      <c r="J112" s="42"/>
    </row>
    <row r="113" spans="1:12" ht="12.75" customHeight="1" x14ac:dyDescent="0.2">
      <c r="A113" s="42"/>
      <c r="B113" s="42"/>
      <c r="C113" s="89"/>
      <c r="D113" s="42"/>
      <c r="E113" s="42"/>
      <c r="F113" s="42"/>
      <c r="G113" s="42"/>
      <c r="H113" s="42"/>
      <c r="I113" s="42"/>
      <c r="J113" s="42"/>
    </row>
    <row r="114" spans="1:12" ht="12.75" customHeight="1" x14ac:dyDescent="0.2">
      <c r="A114" s="42"/>
      <c r="B114" s="42"/>
      <c r="C114" s="89"/>
      <c r="D114" s="42"/>
      <c r="E114" s="42"/>
      <c r="F114" s="42"/>
      <c r="G114" s="42"/>
      <c r="H114" s="42"/>
      <c r="I114" s="42"/>
      <c r="J114" s="42"/>
    </row>
    <row r="115" spans="1:12" ht="12.75" customHeight="1" x14ac:dyDescent="0.2">
      <c r="A115" s="42"/>
      <c r="B115" s="42"/>
      <c r="C115" s="89"/>
      <c r="D115" s="42"/>
      <c r="E115" s="42"/>
      <c r="F115" s="42"/>
      <c r="G115" s="42"/>
      <c r="H115" s="42"/>
      <c r="I115" s="42"/>
      <c r="J115" s="42"/>
      <c r="L115" s="29"/>
    </row>
    <row r="116" spans="1:12" ht="12.75" customHeight="1" x14ac:dyDescent="0.2">
      <c r="A116" s="42"/>
      <c r="B116" s="42"/>
      <c r="C116" s="89"/>
      <c r="D116" s="42"/>
      <c r="E116" s="42"/>
      <c r="F116" s="42"/>
      <c r="G116" s="42"/>
      <c r="H116" s="42"/>
      <c r="I116" s="42"/>
      <c r="J116" s="42"/>
    </row>
    <row r="117" spans="1:12" ht="12.75" customHeight="1" x14ac:dyDescent="0.2">
      <c r="A117" s="42"/>
      <c r="B117" s="42"/>
      <c r="C117" s="89"/>
      <c r="D117" s="42"/>
      <c r="E117" s="42"/>
      <c r="F117" s="42"/>
      <c r="G117" s="42"/>
      <c r="H117" s="42"/>
      <c r="I117" s="42"/>
      <c r="J117" s="42"/>
    </row>
    <row r="118" spans="1:12" ht="12.75" customHeight="1" x14ac:dyDescent="0.2">
      <c r="A118" s="42"/>
      <c r="B118" s="42"/>
      <c r="C118" s="89"/>
      <c r="D118" s="42"/>
      <c r="E118" s="42"/>
      <c r="F118" s="42"/>
      <c r="G118" s="42"/>
      <c r="H118" s="42"/>
      <c r="I118" s="42"/>
      <c r="J118" s="42"/>
    </row>
    <row r="119" spans="1:12" ht="12.75" customHeight="1" x14ac:dyDescent="0.2">
      <c r="A119" s="42"/>
      <c r="B119" s="42"/>
      <c r="C119" s="89"/>
      <c r="D119" s="42"/>
      <c r="E119" s="42"/>
      <c r="F119" s="42"/>
      <c r="G119" s="42"/>
      <c r="H119" s="42"/>
      <c r="I119" s="42"/>
      <c r="J119" s="42"/>
    </row>
    <row r="120" spans="1:12" ht="12.75" customHeight="1" x14ac:dyDescent="0.2">
      <c r="A120" s="42"/>
      <c r="B120" s="42"/>
      <c r="C120" s="89"/>
      <c r="D120" s="42"/>
      <c r="E120" s="42"/>
      <c r="F120" s="42"/>
      <c r="G120" s="42"/>
      <c r="H120" s="42"/>
      <c r="I120" s="42"/>
      <c r="J120" s="42"/>
    </row>
    <row r="121" spans="1:12" ht="12.75" customHeight="1" x14ac:dyDescent="0.2">
      <c r="A121" s="42"/>
      <c r="B121" s="42"/>
      <c r="C121" s="89"/>
      <c r="D121" s="42"/>
      <c r="E121" s="42"/>
      <c r="F121" s="42"/>
      <c r="G121" s="42"/>
      <c r="H121" s="42"/>
      <c r="I121" s="42"/>
      <c r="J121" s="42"/>
    </row>
    <row r="122" spans="1:12" ht="12.75" customHeight="1" x14ac:dyDescent="0.2">
      <c r="A122" s="42"/>
      <c r="B122" s="42"/>
      <c r="C122" s="89"/>
      <c r="D122" s="42"/>
      <c r="E122" s="42"/>
      <c r="F122" s="42"/>
      <c r="G122" s="42"/>
      <c r="H122" s="42"/>
      <c r="I122" s="42"/>
      <c r="J122" s="42"/>
    </row>
    <row r="123" spans="1:12" ht="12.75" customHeight="1" x14ac:dyDescent="0.2">
      <c r="A123" s="42"/>
      <c r="B123" s="42"/>
      <c r="C123" s="89"/>
      <c r="D123" s="42"/>
      <c r="E123" s="42"/>
      <c r="F123" s="42"/>
      <c r="G123" s="42"/>
      <c r="H123" s="42"/>
      <c r="I123" s="42"/>
      <c r="J123" s="42"/>
    </row>
    <row r="124" spans="1:12" ht="12.75" customHeight="1" x14ac:dyDescent="0.2">
      <c r="A124" s="42"/>
      <c r="B124" s="42"/>
      <c r="C124" s="89"/>
      <c r="D124" s="42"/>
      <c r="E124" s="42"/>
      <c r="F124" s="42"/>
      <c r="G124" s="42"/>
      <c r="H124" s="42"/>
      <c r="I124" s="42"/>
      <c r="J124" s="42"/>
    </row>
    <row r="125" spans="1:12" ht="12.75" customHeight="1" x14ac:dyDescent="0.2">
      <c r="A125" s="42"/>
      <c r="B125" s="42"/>
      <c r="C125" s="89"/>
      <c r="D125" s="42"/>
      <c r="E125" s="42"/>
      <c r="F125" s="42"/>
      <c r="G125" s="42"/>
      <c r="H125" s="42"/>
      <c r="I125" s="42"/>
      <c r="J125" s="42"/>
    </row>
    <row r="126" spans="1:12" ht="12.75" customHeight="1" x14ac:dyDescent="0.2">
      <c r="A126" s="42"/>
      <c r="B126" s="42"/>
      <c r="C126" s="89"/>
      <c r="D126" s="42"/>
      <c r="E126" s="42"/>
      <c r="F126" s="42"/>
      <c r="G126" s="42"/>
      <c r="H126" s="42"/>
      <c r="I126" s="42"/>
      <c r="J126" s="42"/>
    </row>
    <row r="127" spans="1:12" ht="12.75" customHeight="1" x14ac:dyDescent="0.2">
      <c r="A127" s="42"/>
      <c r="B127" s="42"/>
      <c r="C127" s="89"/>
      <c r="D127" s="42"/>
      <c r="E127" s="42"/>
      <c r="F127" s="42"/>
      <c r="G127" s="42"/>
      <c r="H127" s="42"/>
      <c r="I127" s="42"/>
      <c r="J127" s="42"/>
    </row>
    <row r="128" spans="1:12" ht="12.75" customHeight="1" x14ac:dyDescent="0.2">
      <c r="A128" s="42"/>
      <c r="B128" s="42"/>
      <c r="C128" s="89"/>
      <c r="D128" s="42"/>
      <c r="E128" s="42"/>
      <c r="F128" s="42"/>
      <c r="G128" s="42"/>
      <c r="H128" s="42"/>
      <c r="I128" s="42"/>
      <c r="J128" s="42"/>
    </row>
    <row r="129" spans="1:12" ht="12.75" customHeight="1" x14ac:dyDescent="0.2">
      <c r="A129" s="42"/>
      <c r="B129" s="42"/>
      <c r="C129" s="89"/>
      <c r="D129" s="42"/>
      <c r="E129" s="42"/>
      <c r="F129" s="42"/>
      <c r="G129" s="42"/>
      <c r="H129" s="42"/>
      <c r="I129" s="42"/>
      <c r="J129" s="42"/>
    </row>
    <row r="130" spans="1:12" ht="12.75" customHeight="1" x14ac:dyDescent="0.2">
      <c r="A130" s="42"/>
      <c r="B130" s="42"/>
      <c r="C130" s="89"/>
      <c r="D130" s="42"/>
      <c r="E130" s="42"/>
      <c r="F130" s="42"/>
      <c r="G130" s="42"/>
      <c r="H130" s="42"/>
      <c r="I130" s="42"/>
      <c r="J130" s="42"/>
    </row>
    <row r="131" spans="1:12" ht="12.75" customHeight="1" x14ac:dyDescent="0.2">
      <c r="A131" s="42"/>
      <c r="B131" s="42"/>
      <c r="C131" s="89"/>
      <c r="D131" s="42"/>
      <c r="E131" s="42"/>
      <c r="F131" s="42"/>
      <c r="G131" s="42"/>
      <c r="H131" s="42"/>
      <c r="I131" s="42"/>
      <c r="J131" s="42"/>
    </row>
    <row r="132" spans="1:12" ht="12.75" customHeight="1" x14ac:dyDescent="0.2">
      <c r="A132" s="42"/>
      <c r="B132" s="42"/>
      <c r="C132" s="89"/>
      <c r="D132" s="42"/>
      <c r="E132" s="42"/>
      <c r="F132" s="42"/>
      <c r="G132" s="42"/>
      <c r="H132" s="42"/>
      <c r="I132" s="42"/>
      <c r="J132" s="42"/>
    </row>
    <row r="133" spans="1:12" ht="12.75" customHeight="1" x14ac:dyDescent="0.2">
      <c r="A133" s="42"/>
      <c r="B133" s="42"/>
      <c r="C133" s="89"/>
      <c r="D133" s="42"/>
      <c r="E133" s="42"/>
      <c r="F133" s="42"/>
      <c r="G133" s="42"/>
      <c r="H133" s="42"/>
      <c r="I133" s="42"/>
      <c r="J133" s="42"/>
      <c r="L133" s="29"/>
    </row>
    <row r="134" spans="1:12" ht="12.75" customHeight="1" x14ac:dyDescent="0.2">
      <c r="A134" s="42"/>
      <c r="B134" s="42"/>
      <c r="C134" s="89"/>
      <c r="D134" s="42"/>
      <c r="E134" s="42"/>
      <c r="F134" s="42"/>
      <c r="G134" s="42"/>
      <c r="H134" s="42"/>
      <c r="I134" s="42"/>
      <c r="J134" s="42"/>
    </row>
    <row r="135" spans="1:12" ht="12.75" customHeight="1" x14ac:dyDescent="0.2">
      <c r="A135" s="42"/>
      <c r="B135" s="42"/>
      <c r="C135" s="89"/>
      <c r="D135" s="42"/>
      <c r="E135" s="42"/>
      <c r="F135" s="42"/>
      <c r="G135" s="42"/>
      <c r="H135" s="42"/>
      <c r="I135" s="42"/>
      <c r="J135" s="42"/>
    </row>
    <row r="136" spans="1:12" ht="12.75" customHeight="1" x14ac:dyDescent="0.2">
      <c r="A136" s="42"/>
      <c r="B136" s="42"/>
      <c r="C136" s="89"/>
      <c r="D136" s="42"/>
      <c r="E136" s="42"/>
      <c r="F136" s="42"/>
      <c r="G136" s="42"/>
      <c r="H136" s="42"/>
      <c r="I136" s="42"/>
      <c r="J136" s="42"/>
    </row>
    <row r="137" spans="1:12" ht="12.75" customHeight="1" x14ac:dyDescent="0.2">
      <c r="A137" s="42"/>
      <c r="B137" s="42"/>
      <c r="C137" s="89"/>
      <c r="D137" s="42"/>
      <c r="E137" s="42"/>
      <c r="F137" s="42"/>
      <c r="G137" s="42"/>
      <c r="H137" s="42"/>
      <c r="I137" s="42"/>
      <c r="J137" s="42"/>
    </row>
    <row r="138" spans="1:12" ht="12.75" customHeight="1" x14ac:dyDescent="0.2">
      <c r="A138" s="42"/>
      <c r="B138" s="42"/>
      <c r="C138" s="89"/>
      <c r="D138" s="42"/>
      <c r="E138" s="42"/>
      <c r="F138" s="42"/>
      <c r="G138" s="42"/>
      <c r="H138" s="42"/>
      <c r="I138" s="42"/>
      <c r="J138" s="42"/>
      <c r="L138" s="29"/>
    </row>
    <row r="139" spans="1:12" ht="12.75" customHeight="1" x14ac:dyDescent="0.2">
      <c r="A139" s="42"/>
      <c r="B139" s="42"/>
      <c r="C139" s="89"/>
      <c r="D139" s="42"/>
      <c r="E139" s="42"/>
      <c r="F139" s="42"/>
      <c r="G139" s="42"/>
      <c r="H139" s="42"/>
      <c r="I139" s="42"/>
      <c r="J139" s="42"/>
      <c r="L139" s="29"/>
    </row>
    <row r="140" spans="1:12" ht="12.75" customHeight="1" x14ac:dyDescent="0.2">
      <c r="A140" s="42"/>
      <c r="B140" s="42"/>
      <c r="C140" s="89"/>
      <c r="D140" s="42"/>
      <c r="E140" s="42"/>
      <c r="F140" s="42"/>
      <c r="G140" s="42"/>
      <c r="H140" s="42"/>
      <c r="I140" s="42"/>
      <c r="J140" s="42"/>
      <c r="L140" s="29"/>
    </row>
    <row r="141" spans="1:12" ht="12.75" customHeight="1" x14ac:dyDescent="0.2">
      <c r="A141" s="42"/>
      <c r="B141" s="42"/>
      <c r="C141" s="89"/>
      <c r="D141" s="42"/>
      <c r="E141" s="42"/>
      <c r="F141" s="42"/>
      <c r="G141" s="42"/>
      <c r="H141" s="42"/>
      <c r="I141" s="42"/>
      <c r="J141" s="42"/>
    </row>
    <row r="142" spans="1:12" ht="12.75" customHeight="1" x14ac:dyDescent="0.2">
      <c r="A142" s="42"/>
      <c r="B142" s="42"/>
      <c r="C142" s="89"/>
      <c r="D142" s="42"/>
      <c r="E142" s="42"/>
      <c r="F142" s="42"/>
      <c r="G142" s="42"/>
      <c r="H142" s="42"/>
      <c r="I142" s="42"/>
      <c r="J142" s="42"/>
    </row>
    <row r="143" spans="1:12" ht="12.75" customHeight="1" x14ac:dyDescent="0.2">
      <c r="A143" s="42"/>
      <c r="B143" s="42"/>
      <c r="C143" s="89"/>
      <c r="D143" s="42"/>
      <c r="E143" s="42"/>
      <c r="F143" s="42"/>
      <c r="G143" s="42"/>
      <c r="H143" s="42"/>
      <c r="I143" s="42"/>
      <c r="J143" s="42"/>
    </row>
    <row r="144" spans="1:12" ht="12.75" customHeight="1" x14ac:dyDescent="0.2">
      <c r="A144" s="42"/>
      <c r="B144" s="42"/>
      <c r="C144" s="89"/>
      <c r="D144" s="42"/>
      <c r="E144" s="42"/>
      <c r="F144" s="42"/>
      <c r="G144" s="42"/>
      <c r="H144" s="42"/>
      <c r="I144" s="42"/>
      <c r="J144" s="42"/>
    </row>
    <row r="145" spans="1:12" ht="12.75" customHeight="1" x14ac:dyDescent="0.2">
      <c r="A145" s="42"/>
      <c r="B145" s="42"/>
      <c r="C145" s="89"/>
      <c r="D145" s="42"/>
      <c r="E145" s="42"/>
      <c r="F145" s="42"/>
      <c r="G145" s="42"/>
      <c r="H145" s="42"/>
      <c r="I145" s="42"/>
      <c r="J145" s="42"/>
      <c r="L145" s="29"/>
    </row>
    <row r="146" spans="1:12" ht="12.75" customHeight="1" x14ac:dyDescent="0.2">
      <c r="A146" s="42"/>
      <c r="B146" s="42"/>
      <c r="C146" s="89"/>
      <c r="D146" s="42"/>
      <c r="E146" s="42"/>
      <c r="F146" s="42"/>
      <c r="G146" s="42"/>
      <c r="H146" s="42"/>
      <c r="I146" s="42"/>
      <c r="J146" s="42"/>
      <c r="L146" s="29"/>
    </row>
    <row r="147" spans="1:12" ht="12.75" customHeight="1" x14ac:dyDescent="0.2">
      <c r="A147" s="42"/>
      <c r="B147" s="42"/>
      <c r="C147" s="89"/>
      <c r="D147" s="42"/>
      <c r="E147" s="42"/>
      <c r="F147" s="42"/>
      <c r="G147" s="42"/>
      <c r="H147" s="42"/>
      <c r="I147" s="42"/>
      <c r="J147" s="42"/>
      <c r="L147" s="29"/>
    </row>
    <row r="148" spans="1:12" ht="12.75" customHeight="1" x14ac:dyDescent="0.2">
      <c r="A148" s="42"/>
      <c r="B148" s="42"/>
      <c r="C148" s="89"/>
      <c r="D148" s="42"/>
      <c r="E148" s="42"/>
      <c r="F148" s="42"/>
      <c r="G148" s="42"/>
      <c r="H148" s="42"/>
      <c r="I148" s="42"/>
      <c r="J148" s="42"/>
      <c r="L148" s="29"/>
    </row>
    <row r="149" spans="1:12" ht="12.75" customHeight="1" x14ac:dyDescent="0.2">
      <c r="A149" s="42"/>
      <c r="B149" s="42"/>
      <c r="C149" s="89"/>
      <c r="D149" s="42"/>
      <c r="E149" s="42"/>
      <c r="F149" s="42"/>
      <c r="G149" s="42"/>
      <c r="H149" s="42"/>
      <c r="I149" s="42"/>
      <c r="J149" s="42"/>
      <c r="L149" s="29"/>
    </row>
    <row r="150" spans="1:12" ht="12.75" customHeight="1" x14ac:dyDescent="0.2">
      <c r="A150" s="42"/>
      <c r="B150" s="42"/>
      <c r="C150" s="89"/>
      <c r="D150" s="42"/>
      <c r="E150" s="42"/>
      <c r="F150" s="42"/>
      <c r="G150" s="42"/>
      <c r="H150" s="42"/>
      <c r="I150" s="42"/>
      <c r="J150" s="42"/>
      <c r="L150" s="29"/>
    </row>
    <row r="151" spans="1:12" ht="12.75" customHeight="1" x14ac:dyDescent="0.2">
      <c r="A151" s="42"/>
      <c r="B151" s="42"/>
      <c r="C151" s="89"/>
      <c r="D151" s="42"/>
      <c r="E151" s="42"/>
      <c r="F151" s="42"/>
      <c r="G151" s="42"/>
      <c r="H151" s="42"/>
      <c r="I151" s="42"/>
      <c r="J151" s="42"/>
    </row>
    <row r="152" spans="1:12" ht="12.75" customHeight="1" x14ac:dyDescent="0.2">
      <c r="A152" s="42"/>
      <c r="B152" s="42"/>
      <c r="C152" s="89"/>
      <c r="D152" s="42"/>
      <c r="E152" s="42"/>
      <c r="F152" s="42"/>
      <c r="G152" s="42"/>
      <c r="H152" s="42"/>
      <c r="I152" s="42"/>
      <c r="J152" s="42"/>
    </row>
    <row r="153" spans="1:12" ht="12.75" customHeight="1" x14ac:dyDescent="0.2">
      <c r="A153" s="42"/>
      <c r="B153" s="42"/>
      <c r="C153" s="89"/>
      <c r="D153" s="42"/>
      <c r="E153" s="42"/>
      <c r="F153" s="42"/>
      <c r="G153" s="42"/>
      <c r="H153" s="42"/>
      <c r="I153" s="42"/>
      <c r="J153" s="42"/>
    </row>
    <row r="154" spans="1:12" ht="12.75" customHeight="1" x14ac:dyDescent="0.2">
      <c r="A154" s="42"/>
      <c r="B154" s="42"/>
      <c r="C154" s="89"/>
      <c r="D154" s="42"/>
      <c r="E154" s="42"/>
      <c r="F154" s="42"/>
      <c r="G154" s="42"/>
      <c r="H154" s="42"/>
      <c r="I154" s="42"/>
      <c r="J154" s="42"/>
      <c r="L154" s="29"/>
    </row>
    <row r="155" spans="1:12" ht="12.75" customHeight="1" x14ac:dyDescent="0.2">
      <c r="A155" s="42"/>
      <c r="B155" s="42"/>
      <c r="C155" s="89"/>
      <c r="D155" s="42"/>
      <c r="E155" s="42"/>
      <c r="F155" s="42"/>
      <c r="G155" s="42"/>
      <c r="H155" s="42"/>
      <c r="I155" s="42"/>
      <c r="J155" s="42"/>
      <c r="L155" s="29"/>
    </row>
    <row r="156" spans="1:12" ht="12.75" customHeight="1" x14ac:dyDescent="0.2">
      <c r="A156" s="42"/>
      <c r="B156" s="42"/>
      <c r="C156" s="89"/>
      <c r="D156" s="42"/>
      <c r="E156" s="42"/>
      <c r="F156" s="42"/>
      <c r="G156" s="42"/>
      <c r="H156" s="42"/>
      <c r="I156" s="42"/>
      <c r="J156" s="42"/>
      <c r="L156" s="29"/>
    </row>
    <row r="157" spans="1:12" ht="12.75" customHeight="1" x14ac:dyDescent="0.2">
      <c r="A157" s="42"/>
      <c r="B157" s="42"/>
      <c r="C157" s="89"/>
      <c r="D157" s="42"/>
      <c r="E157" s="42"/>
      <c r="F157" s="42"/>
      <c r="G157" s="42"/>
      <c r="H157" s="42"/>
      <c r="I157" s="42"/>
      <c r="J157" s="42"/>
    </row>
    <row r="158" spans="1:12" ht="12.75" customHeight="1" x14ac:dyDescent="0.2">
      <c r="A158" s="42"/>
      <c r="B158" s="42"/>
      <c r="C158" s="89"/>
      <c r="D158" s="42"/>
      <c r="E158" s="42"/>
      <c r="F158" s="42"/>
      <c r="G158" s="42"/>
      <c r="H158" s="42"/>
      <c r="I158" s="42"/>
      <c r="J158" s="42"/>
    </row>
    <row r="159" spans="1:12" ht="12.75" customHeight="1" x14ac:dyDescent="0.2">
      <c r="A159" s="42"/>
      <c r="B159" s="42"/>
      <c r="C159" s="89"/>
      <c r="D159" s="42"/>
      <c r="E159" s="42"/>
      <c r="F159" s="42"/>
      <c r="G159" s="42"/>
      <c r="H159" s="42"/>
      <c r="I159" s="42"/>
      <c r="J159" s="42"/>
    </row>
    <row r="160" spans="1:12" ht="12.75" customHeight="1" x14ac:dyDescent="0.2">
      <c r="A160" s="42"/>
      <c r="B160" s="42"/>
      <c r="C160" s="89"/>
      <c r="D160" s="42"/>
      <c r="E160" s="42"/>
      <c r="F160" s="42"/>
      <c r="G160" s="42"/>
      <c r="H160" s="42"/>
      <c r="I160" s="42"/>
      <c r="J160" s="42"/>
    </row>
    <row r="161" spans="1:12" ht="12.75" customHeight="1" x14ac:dyDescent="0.2">
      <c r="A161" s="42"/>
      <c r="B161" s="42"/>
      <c r="C161" s="89"/>
      <c r="D161" s="42"/>
      <c r="E161" s="42"/>
      <c r="F161" s="42"/>
      <c r="G161" s="42"/>
      <c r="H161" s="42"/>
      <c r="I161" s="42"/>
      <c r="J161" s="42"/>
    </row>
    <row r="162" spans="1:12" ht="12.75" customHeight="1" x14ac:dyDescent="0.2">
      <c r="A162" s="42"/>
      <c r="B162" s="42"/>
      <c r="C162" s="89"/>
      <c r="D162" s="42"/>
      <c r="E162" s="42"/>
      <c r="F162" s="42"/>
      <c r="G162" s="42"/>
      <c r="H162" s="42"/>
      <c r="I162" s="42"/>
      <c r="J162" s="42"/>
    </row>
    <row r="163" spans="1:12" ht="12.75" customHeight="1" x14ac:dyDescent="0.2">
      <c r="A163" s="42"/>
      <c r="B163" s="42"/>
      <c r="C163" s="89"/>
      <c r="D163" s="42"/>
      <c r="E163" s="42"/>
      <c r="F163" s="42"/>
      <c r="G163" s="42"/>
      <c r="H163" s="42"/>
      <c r="I163" s="42"/>
      <c r="J163" s="42"/>
      <c r="L163" s="29"/>
    </row>
    <row r="164" spans="1:12" ht="12.75" customHeight="1" x14ac:dyDescent="0.2">
      <c r="A164" s="42"/>
      <c r="B164" s="42"/>
      <c r="C164" s="89"/>
      <c r="D164" s="42"/>
      <c r="E164" s="42"/>
      <c r="F164" s="42"/>
      <c r="G164" s="42"/>
      <c r="H164" s="42"/>
      <c r="I164" s="42"/>
      <c r="J164" s="42"/>
    </row>
    <row r="165" spans="1:12" ht="12.75" customHeight="1" x14ac:dyDescent="0.2">
      <c r="A165" s="42"/>
      <c r="B165" s="42"/>
      <c r="C165" s="89"/>
      <c r="D165" s="42"/>
      <c r="E165" s="42"/>
      <c r="F165" s="42"/>
      <c r="G165" s="42"/>
      <c r="H165" s="42"/>
      <c r="I165" s="42"/>
      <c r="J165" s="42"/>
      <c r="L165" s="29"/>
    </row>
    <row r="166" spans="1:12" ht="12.75" customHeight="1" x14ac:dyDescent="0.2">
      <c r="A166" s="42"/>
      <c r="B166" s="42"/>
      <c r="C166" s="89"/>
      <c r="D166" s="42"/>
      <c r="E166" s="42"/>
      <c r="F166" s="42"/>
      <c r="G166" s="42"/>
      <c r="H166" s="42"/>
      <c r="I166" s="42"/>
      <c r="J166" s="42"/>
    </row>
    <row r="167" spans="1:12" ht="12.75" customHeight="1" x14ac:dyDescent="0.2">
      <c r="A167" s="42"/>
      <c r="B167" s="42"/>
      <c r="C167" s="89"/>
      <c r="D167" s="42"/>
      <c r="E167" s="42"/>
      <c r="F167" s="42"/>
      <c r="G167" s="42"/>
      <c r="H167" s="42"/>
      <c r="I167" s="42"/>
      <c r="J167" s="42"/>
    </row>
    <row r="168" spans="1:12" ht="12.75" customHeight="1" x14ac:dyDescent="0.2">
      <c r="A168" s="42"/>
      <c r="B168" s="42"/>
      <c r="C168" s="89"/>
      <c r="D168" s="42"/>
      <c r="E168" s="42"/>
      <c r="F168" s="42"/>
      <c r="G168" s="42"/>
      <c r="H168" s="42"/>
      <c r="I168" s="42"/>
      <c r="J168" s="42"/>
      <c r="L168" s="29"/>
    </row>
    <row r="169" spans="1:12" ht="12.75" customHeight="1" x14ac:dyDescent="0.2">
      <c r="A169" s="42"/>
      <c r="B169" s="42"/>
      <c r="C169" s="89"/>
      <c r="D169" s="42"/>
      <c r="E169" s="42"/>
      <c r="F169" s="42"/>
      <c r="G169" s="42"/>
      <c r="H169" s="42"/>
      <c r="I169" s="42"/>
      <c r="J169" s="42"/>
    </row>
    <row r="170" spans="1:12" ht="12.75" customHeight="1" x14ac:dyDescent="0.2">
      <c r="A170" s="42"/>
      <c r="B170" s="42"/>
      <c r="C170" s="89"/>
      <c r="D170" s="42"/>
      <c r="E170" s="42"/>
      <c r="F170" s="42"/>
      <c r="G170" s="42"/>
      <c r="H170" s="42"/>
      <c r="I170" s="42"/>
      <c r="J170" s="42"/>
      <c r="L170" s="29"/>
    </row>
    <row r="171" spans="1:12" ht="12.75" customHeight="1" x14ac:dyDescent="0.2">
      <c r="A171" s="42"/>
      <c r="B171" s="42"/>
      <c r="C171" s="89"/>
      <c r="D171" s="42"/>
      <c r="E171" s="42"/>
      <c r="F171" s="42"/>
      <c r="G171" s="42"/>
      <c r="H171" s="42"/>
      <c r="I171" s="42"/>
      <c r="J171" s="42"/>
    </row>
    <row r="172" spans="1:12" ht="12.75" customHeight="1" x14ac:dyDescent="0.2">
      <c r="A172" s="42"/>
      <c r="B172" s="42"/>
      <c r="C172" s="89"/>
      <c r="D172" s="42"/>
      <c r="E172" s="42"/>
      <c r="F172" s="42"/>
      <c r="G172" s="42"/>
      <c r="H172" s="42"/>
      <c r="I172" s="42"/>
      <c r="J172" s="42"/>
    </row>
    <row r="173" spans="1:12" ht="12.75" customHeight="1" x14ac:dyDescent="0.2">
      <c r="A173" s="42"/>
      <c r="B173" s="42"/>
      <c r="C173" s="89"/>
      <c r="D173" s="42"/>
      <c r="E173" s="42"/>
      <c r="F173" s="42"/>
      <c r="G173" s="42"/>
      <c r="H173" s="42"/>
      <c r="I173" s="42"/>
      <c r="J173" s="42"/>
      <c r="L173" s="29"/>
    </row>
    <row r="174" spans="1:12" ht="12.75" customHeight="1" x14ac:dyDescent="0.2"/>
    <row r="175" spans="1:12" ht="12.75" customHeight="1" x14ac:dyDescent="0.2"/>
    <row r="176" spans="1:12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  <row r="1002" ht="12.75" customHeight="1" x14ac:dyDescent="0.2"/>
    <row r="1003" ht="12.75" customHeight="1" x14ac:dyDescent="0.2"/>
    <row r="1004" ht="12.75" customHeight="1" x14ac:dyDescent="0.2"/>
    <row r="1005" ht="12.75" customHeight="1" x14ac:dyDescent="0.2"/>
    <row r="1006" ht="12.75" customHeight="1" x14ac:dyDescent="0.2"/>
    <row r="1007" ht="12.75" customHeight="1" x14ac:dyDescent="0.2"/>
    <row r="1008" ht="12.75" customHeight="1" x14ac:dyDescent="0.2"/>
    <row r="1009" ht="12.75" customHeight="1" x14ac:dyDescent="0.2"/>
    <row r="1010" ht="12.75" customHeight="1" x14ac:dyDescent="0.2"/>
    <row r="1011" ht="12.75" customHeight="1" x14ac:dyDescent="0.2"/>
    <row r="1012" ht="12.75" customHeight="1" x14ac:dyDescent="0.2"/>
  </sheetData>
  <mergeCells count="29">
    <mergeCell ref="A79:D79"/>
    <mergeCell ref="G70:H70"/>
    <mergeCell ref="A73:C73"/>
    <mergeCell ref="A76:D76"/>
    <mergeCell ref="A77:D77"/>
    <mergeCell ref="A78:D78"/>
    <mergeCell ref="A72:C72"/>
    <mergeCell ref="G72:J72"/>
    <mergeCell ref="C4:C5"/>
    <mergeCell ref="D4:D5"/>
    <mergeCell ref="E4:E5"/>
    <mergeCell ref="F4:F5"/>
    <mergeCell ref="G4:G5"/>
    <mergeCell ref="H4:H5"/>
    <mergeCell ref="I4:I5"/>
    <mergeCell ref="J4:J5"/>
    <mergeCell ref="A6:B6"/>
    <mergeCell ref="A1:B1"/>
    <mergeCell ref="C1:D1"/>
    <mergeCell ref="E1:G1"/>
    <mergeCell ref="H1:J1"/>
    <mergeCell ref="A2:B2"/>
    <mergeCell ref="C2:D2"/>
    <mergeCell ref="E2:G2"/>
    <mergeCell ref="A3:B3"/>
    <mergeCell ref="C3:D3"/>
    <mergeCell ref="E3:G3"/>
    <mergeCell ref="A4:A5"/>
    <mergeCell ref="B4:B5"/>
  </mergeCells>
  <conditionalFormatting sqref="B16:B17 B34:B35 B29:B32 B8:B14 B19:B23 B59:B67 B46:B57">
    <cfRule type="expression" dxfId="19" priority="1">
      <formula>$C8=1</formula>
    </cfRule>
  </conditionalFormatting>
  <conditionalFormatting sqref="B16:B17 B34:B35 B29:B32 B8:B14 B19:B23 B59:B67 B46:B57">
    <cfRule type="expression" dxfId="18" priority="2">
      <formula>OR($C8=0,$C8=2,$C8=3,$C8=4)</formula>
    </cfRule>
  </conditionalFormatting>
  <conditionalFormatting sqref="B26:B27">
    <cfRule type="expression" dxfId="17" priority="3">
      <formula>$C26=1</formula>
    </cfRule>
  </conditionalFormatting>
  <conditionalFormatting sqref="B26:B27">
    <cfRule type="expression" dxfId="16" priority="4">
      <formula>OR($C26=0,$C26=2,$C26=3,$C26=4)</formula>
    </cfRule>
  </conditionalFormatting>
  <conditionalFormatting sqref="B37:B38 B40:B44">
    <cfRule type="expression" dxfId="15" priority="5">
      <formula>$C37=1</formula>
    </cfRule>
  </conditionalFormatting>
  <conditionalFormatting sqref="B37:B38 B40:B44">
    <cfRule type="expression" dxfId="14" priority="6">
      <formula>OR($C37=0,$C37=2,$C37=3,$C37=4)</formula>
    </cfRule>
  </conditionalFormatting>
  <conditionalFormatting sqref="B25">
    <cfRule type="expression" dxfId="13" priority="7">
      <formula>$C25=1</formula>
    </cfRule>
  </conditionalFormatting>
  <conditionalFormatting sqref="B25">
    <cfRule type="expression" dxfId="12" priority="8">
      <formula>OR($C25=0,$C25=2,$C25=3,$C25=4)</formula>
    </cfRule>
  </conditionalFormatting>
  <dataValidations count="1">
    <dataValidation type="list" allowBlank="1" sqref="M13:M16">
      <formula1>"SINAPI,SINAPI-I,SICRO,Composição,Cotação"</formula1>
    </dataValidation>
  </dataValidations>
  <pageMargins left="0.72" right="0.78740157480314965" top="1.7066666666666668" bottom="0.78740157480314965" header="0.59055118110236227" footer="0.39370078740157483"/>
  <pageSetup paperSize="9" scale="49" fitToHeight="0" orientation="landscape" r:id="rId1"/>
  <headerFooter differentFirst="1">
    <oddFooter>&amp;R&amp;P</oddFooter>
    <firstHeader>&amp;L&amp;G&amp;R
&amp;G</firstHeader>
    <firstFooter>&amp;R&amp;P</first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1000"/>
  <sheetViews>
    <sheetView showGridLines="0" zoomScaleNormal="100" zoomScalePageLayoutView="70" workbookViewId="0">
      <selection activeCell="L22" sqref="L22"/>
    </sheetView>
  </sheetViews>
  <sheetFormatPr defaultColWidth="12.7109375" defaultRowHeight="15" customHeight="1" x14ac:dyDescent="0.2"/>
  <cols>
    <col min="1" max="2" width="8" customWidth="1"/>
    <col min="3" max="10" width="11.7109375" customWidth="1"/>
    <col min="11" max="11" width="12.28515625" customWidth="1"/>
    <col min="12" max="12" width="10" customWidth="1"/>
    <col min="13" max="26" width="8" customWidth="1"/>
  </cols>
  <sheetData>
    <row r="1" spans="2:19" ht="13.5" customHeight="1" x14ac:dyDescent="0.2">
      <c r="C1" s="154" t="s">
        <v>116</v>
      </c>
      <c r="D1" s="140"/>
      <c r="E1" s="140"/>
      <c r="F1" s="140"/>
      <c r="G1" s="140"/>
      <c r="H1" s="140"/>
      <c r="I1" s="140"/>
      <c r="J1" s="140"/>
      <c r="K1" s="140"/>
      <c r="L1" s="138"/>
    </row>
    <row r="2" spans="2:19" ht="13.5" customHeight="1" x14ac:dyDescent="0.2"/>
    <row r="3" spans="2:19" ht="13.5" customHeight="1" x14ac:dyDescent="0.2">
      <c r="C3" s="155" t="s">
        <v>117</v>
      </c>
      <c r="D3" s="140"/>
      <c r="E3" s="140"/>
      <c r="F3" s="140"/>
      <c r="G3" s="140"/>
      <c r="H3" s="140"/>
      <c r="I3" s="140"/>
      <c r="J3" s="138"/>
      <c r="K3" s="156">
        <v>0.5</v>
      </c>
      <c r="L3" s="138"/>
    </row>
    <row r="4" spans="2:19" ht="13.5" customHeight="1" x14ac:dyDescent="0.2">
      <c r="C4" s="157" t="s">
        <v>118</v>
      </c>
      <c r="D4" s="140"/>
      <c r="E4" s="140"/>
      <c r="F4" s="140"/>
      <c r="G4" s="140"/>
      <c r="H4" s="140"/>
      <c r="I4" s="140"/>
      <c r="J4" s="138"/>
      <c r="K4" s="156">
        <v>3.5000000000000003E-2</v>
      </c>
      <c r="L4" s="138"/>
    </row>
    <row r="5" spans="2:19" ht="13.5" customHeight="1" x14ac:dyDescent="0.2">
      <c r="B5" s="29" t="s">
        <v>119</v>
      </c>
      <c r="C5" s="54"/>
      <c r="D5" s="54"/>
      <c r="E5" s="54"/>
      <c r="F5" s="54"/>
      <c r="G5" s="54"/>
      <c r="H5" s="54"/>
      <c r="I5" s="54"/>
      <c r="J5" s="54"/>
      <c r="K5" s="54"/>
      <c r="L5" s="54"/>
    </row>
    <row r="6" spans="2:19" ht="13.5" customHeight="1" x14ac:dyDescent="0.2">
      <c r="B6" s="29" t="s">
        <v>119</v>
      </c>
      <c r="C6" s="46"/>
      <c r="D6" s="46"/>
      <c r="E6" s="46"/>
      <c r="F6" s="46"/>
      <c r="G6" s="46"/>
      <c r="H6" s="46"/>
      <c r="I6" s="46"/>
      <c r="J6" s="46"/>
      <c r="K6" s="46"/>
      <c r="L6" s="46"/>
    </row>
    <row r="7" spans="2:19" ht="13.5" customHeight="1" x14ac:dyDescent="0.25">
      <c r="B7" s="29" t="s">
        <v>119</v>
      </c>
      <c r="C7" s="158" t="s">
        <v>1</v>
      </c>
      <c r="D7" s="140"/>
      <c r="E7" s="140"/>
      <c r="F7" s="140"/>
      <c r="G7" s="140"/>
      <c r="H7" s="140"/>
      <c r="I7" s="140"/>
      <c r="J7" s="140"/>
      <c r="K7" s="140"/>
      <c r="L7" s="138"/>
    </row>
    <row r="8" spans="2:19" ht="13.5" customHeight="1" x14ac:dyDescent="0.2">
      <c r="B8" s="29" t="s">
        <v>119</v>
      </c>
      <c r="C8" s="46"/>
      <c r="D8" s="46"/>
      <c r="E8" s="46"/>
      <c r="F8" s="46"/>
      <c r="G8" s="46"/>
      <c r="H8" s="46"/>
      <c r="I8" s="46"/>
      <c r="J8" s="46"/>
      <c r="K8" s="46"/>
      <c r="L8" s="46"/>
    </row>
    <row r="9" spans="2:19" ht="13.5" customHeight="1" x14ac:dyDescent="0.2">
      <c r="B9" s="29" t="s">
        <v>119</v>
      </c>
      <c r="C9" s="162" t="s">
        <v>120</v>
      </c>
      <c r="D9" s="145"/>
      <c r="E9" s="145"/>
      <c r="F9" s="145"/>
      <c r="G9" s="145"/>
      <c r="H9" s="145"/>
      <c r="I9" s="145"/>
      <c r="J9" s="145"/>
      <c r="K9" s="145"/>
      <c r="L9" s="163"/>
    </row>
    <row r="10" spans="2:19" ht="13.5" customHeight="1" x14ac:dyDescent="0.2">
      <c r="B10" s="29" t="s">
        <v>119</v>
      </c>
      <c r="C10" s="164" t="s">
        <v>121</v>
      </c>
      <c r="D10" s="165"/>
      <c r="E10" s="165"/>
      <c r="F10" s="165"/>
      <c r="G10" s="165"/>
      <c r="H10" s="165"/>
      <c r="I10" s="165"/>
      <c r="J10" s="165"/>
      <c r="K10" s="165"/>
      <c r="L10" s="166"/>
    </row>
    <row r="11" spans="2:19" ht="13.5" customHeight="1" x14ac:dyDescent="0.2">
      <c r="B11" s="29" t="s">
        <v>119</v>
      </c>
      <c r="C11" s="46"/>
      <c r="D11" s="46"/>
      <c r="E11" s="46"/>
      <c r="F11" s="46"/>
      <c r="G11" s="46"/>
      <c r="H11" s="46"/>
      <c r="I11" s="46"/>
      <c r="J11" s="46"/>
      <c r="K11" s="46"/>
      <c r="L11" s="46"/>
    </row>
    <row r="12" spans="2:19" ht="13.5" customHeight="1" x14ac:dyDescent="0.2">
      <c r="B12" s="29" t="s">
        <v>119</v>
      </c>
      <c r="C12" s="167" t="s">
        <v>122</v>
      </c>
      <c r="D12" s="148"/>
      <c r="E12" s="148"/>
      <c r="F12" s="148"/>
      <c r="G12" s="148"/>
      <c r="H12" s="148"/>
      <c r="I12" s="148"/>
      <c r="J12" s="168"/>
      <c r="K12" s="171" t="s">
        <v>123</v>
      </c>
      <c r="L12" s="172" t="s">
        <v>124</v>
      </c>
      <c r="N12" s="173" t="s">
        <v>125</v>
      </c>
      <c r="O12" s="148"/>
      <c r="P12" s="168"/>
      <c r="Q12" s="159" t="s">
        <v>126</v>
      </c>
      <c r="R12" s="159" t="s">
        <v>127</v>
      </c>
      <c r="S12" s="159" t="s">
        <v>128</v>
      </c>
    </row>
    <row r="13" spans="2:19" ht="13.5" customHeight="1" x14ac:dyDescent="0.2">
      <c r="B13" s="29" t="s">
        <v>119</v>
      </c>
      <c r="C13" s="169"/>
      <c r="D13" s="152"/>
      <c r="E13" s="152"/>
      <c r="F13" s="152"/>
      <c r="G13" s="152"/>
      <c r="H13" s="152"/>
      <c r="I13" s="152"/>
      <c r="J13" s="170"/>
      <c r="K13" s="132"/>
      <c r="L13" s="132"/>
      <c r="N13" s="169"/>
      <c r="O13" s="152"/>
      <c r="P13" s="170"/>
      <c r="Q13" s="132"/>
      <c r="R13" s="132"/>
      <c r="S13" s="132"/>
    </row>
    <row r="14" spans="2:19" ht="13.5" customHeight="1" x14ac:dyDescent="0.2">
      <c r="B14" s="29" t="s">
        <v>119</v>
      </c>
      <c r="C14" s="160" t="s">
        <v>129</v>
      </c>
      <c r="D14" s="140"/>
      <c r="E14" s="140"/>
      <c r="F14" s="140"/>
      <c r="G14" s="140"/>
      <c r="H14" s="140"/>
      <c r="I14" s="140"/>
      <c r="J14" s="138"/>
      <c r="K14" s="55" t="s">
        <v>130</v>
      </c>
      <c r="L14" s="56"/>
      <c r="N14" s="161" t="s">
        <v>91</v>
      </c>
      <c r="O14" s="140"/>
      <c r="P14" s="138"/>
      <c r="Q14" s="57" t="e">
        <f>VLOOKUP(CONCATENATE(C10,"-",K14),$C$3:$G$129,3,FALSE)</f>
        <v>#N/A</v>
      </c>
      <c r="R14" s="57" t="e">
        <f>VLOOKUP(CONCATENATE(C10,"-",K14),$C$3:$G$129,4,FALSE)</f>
        <v>#N/A</v>
      </c>
      <c r="S14" s="57" t="e">
        <f>VLOOKUP(CONCATENATE(C10,"-",K14),$C$3:$G$129,5,FALSE)</f>
        <v>#N/A</v>
      </c>
    </row>
    <row r="15" spans="2:19" ht="13.5" customHeight="1" x14ac:dyDescent="0.2">
      <c r="B15" s="29" t="s">
        <v>119</v>
      </c>
      <c r="C15" s="160" t="s">
        <v>131</v>
      </c>
      <c r="D15" s="140"/>
      <c r="E15" s="140"/>
      <c r="F15" s="140"/>
      <c r="G15" s="140"/>
      <c r="H15" s="140"/>
      <c r="I15" s="140"/>
      <c r="J15" s="138"/>
      <c r="K15" s="55" t="s">
        <v>132</v>
      </c>
      <c r="L15" s="56"/>
      <c r="N15" s="161" t="s">
        <v>91</v>
      </c>
      <c r="O15" s="140"/>
      <c r="P15" s="138"/>
      <c r="Q15" s="57" t="e">
        <f>VLOOKUP(CONCATENATE(C10,"-",K15),$C$3:$G$129,3,FALSE)</f>
        <v>#N/A</v>
      </c>
      <c r="R15" s="57" t="e">
        <f>VLOOKUP(CONCATENATE(C10,"-",K15),$C$3:$G$129,4,FALSE)</f>
        <v>#N/A</v>
      </c>
      <c r="S15" s="57" t="e">
        <f>VLOOKUP(CONCATENATE(C10,"-",K15),$C$3:$G$129,5,FALSE)</f>
        <v>#N/A</v>
      </c>
    </row>
    <row r="16" spans="2:19" ht="13.5" customHeight="1" x14ac:dyDescent="0.2">
      <c r="B16" s="29" t="s">
        <v>119</v>
      </c>
      <c r="C16" s="160" t="s">
        <v>133</v>
      </c>
      <c r="D16" s="140"/>
      <c r="E16" s="140"/>
      <c r="F16" s="140"/>
      <c r="G16" s="140"/>
      <c r="H16" s="140"/>
      <c r="I16" s="140"/>
      <c r="J16" s="138"/>
      <c r="K16" s="55" t="s">
        <v>134</v>
      </c>
      <c r="L16" s="56"/>
      <c r="N16" s="161" t="s">
        <v>91</v>
      </c>
      <c r="O16" s="140"/>
      <c r="P16" s="138"/>
      <c r="Q16" s="57" t="e">
        <f>VLOOKUP(CONCATENATE(C10,"-",K16),$C$3:$G$129,3,FALSE)</f>
        <v>#N/A</v>
      </c>
      <c r="R16" s="57" t="e">
        <f>VLOOKUP(CONCATENATE(C10,"-",K16),$C$3:$G$129,4,FALSE)</f>
        <v>#N/A</v>
      </c>
      <c r="S16" s="57" t="e">
        <f>VLOOKUP(CONCATENATE(C10,"-",K16),$C$3:$G$129,5,FALSE)</f>
        <v>#N/A</v>
      </c>
    </row>
    <row r="17" spans="2:19" ht="13.5" customHeight="1" x14ac:dyDescent="0.2">
      <c r="B17" s="29" t="s">
        <v>119</v>
      </c>
      <c r="C17" s="160" t="s">
        <v>135</v>
      </c>
      <c r="D17" s="140"/>
      <c r="E17" s="140"/>
      <c r="F17" s="140"/>
      <c r="G17" s="140"/>
      <c r="H17" s="140"/>
      <c r="I17" s="140"/>
      <c r="J17" s="138"/>
      <c r="K17" s="55" t="s">
        <v>136</v>
      </c>
      <c r="L17" s="56"/>
      <c r="N17" s="161" t="s">
        <v>91</v>
      </c>
      <c r="O17" s="140"/>
      <c r="P17" s="138"/>
      <c r="Q17" s="57" t="e">
        <f>VLOOKUP(CONCATENATE(C10,"-",K17),$C$3:$G$129,3,FALSE)</f>
        <v>#N/A</v>
      </c>
      <c r="R17" s="57" t="e">
        <f>VLOOKUP(CONCATENATE(C10,"-",K17),$C$3:$G$129,4,FALSE)</f>
        <v>#N/A</v>
      </c>
      <c r="S17" s="57" t="e">
        <f>VLOOKUP(CONCATENATE(C10,"-",K17),$C$3:$G$129,5,FALSE)</f>
        <v>#N/A</v>
      </c>
    </row>
    <row r="18" spans="2:19" ht="13.5" customHeight="1" x14ac:dyDescent="0.2">
      <c r="B18" s="29" t="s">
        <v>119</v>
      </c>
      <c r="C18" s="160" t="s">
        <v>137</v>
      </c>
      <c r="D18" s="140"/>
      <c r="E18" s="140"/>
      <c r="F18" s="140"/>
      <c r="G18" s="140"/>
      <c r="H18" s="140"/>
      <c r="I18" s="140"/>
      <c r="J18" s="138"/>
      <c r="K18" s="55" t="s">
        <v>138</v>
      </c>
      <c r="L18" s="56"/>
      <c r="N18" s="161" t="s">
        <v>91</v>
      </c>
      <c r="O18" s="140"/>
      <c r="P18" s="138"/>
      <c r="Q18" s="57" t="e">
        <f>VLOOKUP(CONCATENATE(C10,"-",K18),$C$3:$G$129,3,FALSE)</f>
        <v>#N/A</v>
      </c>
      <c r="R18" s="57" t="e">
        <f>VLOOKUP(CONCATENATE(C10,"-",K18),$C$3:$G$129,4,FALSE)</f>
        <v>#N/A</v>
      </c>
      <c r="S18" s="57" t="e">
        <f>VLOOKUP(CONCATENATE(C10,"-",K18),$C$3:$G$129,5,FALSE)</f>
        <v>#N/A</v>
      </c>
    </row>
    <row r="19" spans="2:19" ht="13.5" customHeight="1" x14ac:dyDescent="0.2">
      <c r="B19" s="29" t="s">
        <v>119</v>
      </c>
      <c r="C19" s="160" t="s">
        <v>139</v>
      </c>
      <c r="D19" s="140"/>
      <c r="E19" s="140"/>
      <c r="F19" s="140"/>
      <c r="G19" s="140"/>
      <c r="H19" s="140"/>
      <c r="I19" s="140"/>
      <c r="J19" s="138"/>
      <c r="K19" s="55" t="s">
        <v>140</v>
      </c>
      <c r="L19" s="56"/>
      <c r="N19" s="161" t="s">
        <v>91</v>
      </c>
      <c r="O19" s="140"/>
      <c r="P19" s="138"/>
      <c r="Q19" s="57">
        <v>3.6499999999999998E-2</v>
      </c>
      <c r="R19" s="57">
        <v>3.6499999999999998E-2</v>
      </c>
      <c r="S19" s="57">
        <v>3.6499999999999998E-2</v>
      </c>
    </row>
    <row r="20" spans="2:19" ht="13.5" customHeight="1" x14ac:dyDescent="0.2">
      <c r="B20" s="29" t="s">
        <v>119</v>
      </c>
      <c r="C20" s="160" t="s">
        <v>141</v>
      </c>
      <c r="D20" s="140"/>
      <c r="E20" s="140"/>
      <c r="F20" s="140"/>
      <c r="G20" s="140"/>
      <c r="H20" s="140"/>
      <c r="I20" s="140"/>
      <c r="J20" s="138"/>
      <c r="K20" s="55" t="s">
        <v>142</v>
      </c>
      <c r="L20" s="57"/>
      <c r="N20" s="161" t="s">
        <v>91</v>
      </c>
      <c r="O20" s="140"/>
      <c r="P20" s="138"/>
      <c r="Q20" s="57">
        <v>0</v>
      </c>
      <c r="R20" s="57">
        <v>2.5000000000000001E-2</v>
      </c>
      <c r="S20" s="57">
        <v>0.05</v>
      </c>
    </row>
    <row r="21" spans="2:19" ht="13.5" customHeight="1" x14ac:dyDescent="0.2">
      <c r="B21" s="29" t="s">
        <v>119</v>
      </c>
      <c r="C21" s="160" t="s">
        <v>143</v>
      </c>
      <c r="D21" s="140"/>
      <c r="E21" s="140"/>
      <c r="F21" s="140"/>
      <c r="G21" s="140"/>
      <c r="H21" s="140"/>
      <c r="I21" s="140"/>
      <c r="J21" s="138"/>
      <c r="K21" s="55" t="s">
        <v>144</v>
      </c>
      <c r="L21" s="57"/>
      <c r="N21" s="161" t="s">
        <v>91</v>
      </c>
      <c r="O21" s="140"/>
      <c r="P21" s="138"/>
      <c r="Q21" s="58">
        <v>0</v>
      </c>
      <c r="R21" s="58">
        <v>4.4999999999999998E-2</v>
      </c>
      <c r="S21" s="58">
        <v>4.4999999999999998E-2</v>
      </c>
    </row>
    <row r="22" spans="2:19" ht="13.5" customHeight="1" x14ac:dyDescent="0.2">
      <c r="B22" s="29" t="s">
        <v>119</v>
      </c>
      <c r="C22" s="160" t="s">
        <v>145</v>
      </c>
      <c r="D22" s="140"/>
      <c r="E22" s="140"/>
      <c r="F22" s="140"/>
      <c r="G22" s="140"/>
      <c r="H22" s="140"/>
      <c r="I22" s="140"/>
      <c r="J22" s="138"/>
      <c r="K22" s="59" t="s">
        <v>146</v>
      </c>
      <c r="L22" s="130"/>
      <c r="N22" s="174" t="str">
        <f>IF(OR($J$10=$A$139,$J$10=$A$138,AND(L22&gt;=Q22,L22&lt;=S22)),"OK","FORA DO INTERVALO")</f>
        <v>OK</v>
      </c>
      <c r="O22" s="140"/>
      <c r="P22" s="138"/>
      <c r="Q22" s="57">
        <f>IF($J10=$A$138,0,VLOOKUP(CONCATENATE($J10,"-",$R22),$C$3:$G$129,3,FALSE))</f>
        <v>0</v>
      </c>
      <c r="R22" s="57">
        <f>IF($J10=$A$138,0,VLOOKUP(CONCATENATE($J10,"-",$R22),$C$3:$G$129,4,FALSE))</f>
        <v>0</v>
      </c>
      <c r="S22" s="57">
        <f>IF($J10=$A$138,0,VLOOKUP(CONCATENATE($J10,"-",$R22),$C$3:$G$129,5,FALSE))</f>
        <v>0</v>
      </c>
    </row>
    <row r="23" spans="2:19" ht="13.5" customHeight="1" x14ac:dyDescent="0.2">
      <c r="B23" s="29" t="s">
        <v>119</v>
      </c>
      <c r="C23" s="175"/>
      <c r="D23" s="140"/>
      <c r="E23" s="140"/>
      <c r="F23" s="140"/>
      <c r="G23" s="140"/>
      <c r="H23" s="140"/>
      <c r="I23" s="140"/>
      <c r="J23" s="138"/>
      <c r="K23" s="60"/>
      <c r="L23" s="129"/>
    </row>
    <row r="24" spans="2:19" ht="13.5" customHeight="1" x14ac:dyDescent="0.2">
      <c r="B24" s="29" t="s">
        <v>119</v>
      </c>
      <c r="C24" s="46"/>
      <c r="D24" s="46"/>
      <c r="E24" s="46"/>
      <c r="F24" s="46"/>
      <c r="G24" s="46"/>
      <c r="H24" s="46"/>
      <c r="I24" s="46"/>
      <c r="J24" s="46"/>
      <c r="K24" s="46"/>
      <c r="L24" s="46"/>
    </row>
    <row r="25" spans="2:19" ht="13.5" customHeight="1" x14ac:dyDescent="0.2">
      <c r="B25" s="29" t="s">
        <v>119</v>
      </c>
      <c r="C25" s="62" t="str">
        <f>IF(N22&lt;&gt;"ok","X","")</f>
        <v/>
      </c>
      <c r="D25" s="176" t="str">
        <f>IF(N22&lt;&gt;"ok","Anexo: Relatório Técnico Circunstanciado justificando a adoção do percentual de cada parcela do BDI.","")</f>
        <v/>
      </c>
      <c r="E25" s="145"/>
      <c r="F25" s="145"/>
      <c r="G25" s="145"/>
      <c r="H25" s="145"/>
      <c r="I25" s="145"/>
      <c r="J25" s="145"/>
      <c r="K25" s="145"/>
      <c r="L25" s="145"/>
    </row>
    <row r="26" spans="2:19" ht="13.5" customHeight="1" x14ac:dyDescent="0.2">
      <c r="B26" s="29" t="s">
        <v>119</v>
      </c>
      <c r="C26" s="46"/>
      <c r="D26" s="46"/>
      <c r="E26" s="46"/>
      <c r="F26" s="46"/>
      <c r="G26" s="46"/>
      <c r="H26" s="46"/>
      <c r="I26" s="46"/>
      <c r="J26" s="46"/>
      <c r="K26" s="46"/>
      <c r="L26" s="46"/>
    </row>
    <row r="27" spans="2:19" ht="13.5" customHeight="1" x14ac:dyDescent="0.2">
      <c r="B27" s="29" t="s">
        <v>119</v>
      </c>
      <c r="C27" s="177" t="s">
        <v>149</v>
      </c>
      <c r="D27" s="145"/>
      <c r="E27" s="145"/>
      <c r="F27" s="145"/>
      <c r="G27" s="145"/>
      <c r="H27" s="145"/>
      <c r="I27" s="145"/>
      <c r="J27" s="145"/>
      <c r="K27" s="145"/>
      <c r="L27" s="145"/>
    </row>
    <row r="28" spans="2:19" ht="13.5" customHeight="1" x14ac:dyDescent="0.25">
      <c r="B28" s="29" t="s">
        <v>119</v>
      </c>
      <c r="C28" s="63"/>
      <c r="D28" s="63"/>
      <c r="E28" s="63"/>
      <c r="F28" s="178" t="s">
        <v>150</v>
      </c>
      <c r="G28" s="179" t="str">
        <f>IF($J10=$A$139,"(1+K1+K2)*(1+K3)","(1+AC + S + R + G)*(1 + DF)*(1+L)")</f>
        <v>(1+K1+K2)*(1+K3)</v>
      </c>
      <c r="H28" s="145"/>
      <c r="I28" s="145"/>
      <c r="J28" s="180" t="s">
        <v>151</v>
      </c>
      <c r="K28" s="63"/>
      <c r="L28" s="63"/>
    </row>
    <row r="29" spans="2:19" ht="13.5" customHeight="1" x14ac:dyDescent="0.2">
      <c r="B29" s="29" t="s">
        <v>119</v>
      </c>
      <c r="C29" s="63"/>
      <c r="D29" s="63"/>
      <c r="E29" s="63"/>
      <c r="F29" s="145"/>
      <c r="G29" s="181" t="s">
        <v>152</v>
      </c>
      <c r="H29" s="145"/>
      <c r="I29" s="145"/>
      <c r="J29" s="145"/>
      <c r="K29" s="63"/>
      <c r="L29" s="63"/>
    </row>
    <row r="30" spans="2:19" ht="13.5" customHeight="1" x14ac:dyDescent="0.2">
      <c r="B30" s="29" t="s">
        <v>119</v>
      </c>
      <c r="C30" s="67"/>
      <c r="D30" s="67"/>
      <c r="E30" s="67"/>
      <c r="F30" s="67"/>
      <c r="G30" s="67"/>
      <c r="H30" s="67"/>
      <c r="I30" s="67"/>
      <c r="J30" s="67"/>
      <c r="K30" s="67"/>
      <c r="L30" s="67"/>
    </row>
    <row r="31" spans="2:19" ht="27.75" customHeight="1" x14ac:dyDescent="0.2">
      <c r="B31" s="29" t="s">
        <v>119</v>
      </c>
      <c r="C31" s="183" t="s">
        <v>249</v>
      </c>
      <c r="D31" s="140"/>
      <c r="E31" s="140"/>
      <c r="F31" s="140"/>
      <c r="G31" s="140"/>
      <c r="H31" s="140"/>
      <c r="I31" s="140"/>
      <c r="J31" s="140"/>
      <c r="K31" s="140"/>
      <c r="L31" s="138"/>
    </row>
    <row r="32" spans="2:19" ht="13.5" customHeight="1" x14ac:dyDescent="0.2">
      <c r="B32" s="29" t="s">
        <v>119</v>
      </c>
      <c r="C32" s="46"/>
      <c r="D32" s="46"/>
      <c r="E32" s="46"/>
      <c r="F32" s="46"/>
      <c r="G32" s="46"/>
      <c r="H32" s="46"/>
      <c r="I32" s="46"/>
      <c r="J32" s="46"/>
      <c r="K32" s="46"/>
      <c r="L32" s="46"/>
    </row>
    <row r="33" spans="2:12" ht="30" customHeight="1" x14ac:dyDescent="0.2">
      <c r="B33" s="29" t="s">
        <v>119</v>
      </c>
      <c r="C33" s="183" t="s">
        <v>250</v>
      </c>
      <c r="D33" s="140"/>
      <c r="E33" s="140"/>
      <c r="F33" s="140"/>
      <c r="G33" s="140"/>
      <c r="H33" s="140"/>
      <c r="I33" s="140"/>
      <c r="J33" s="140"/>
      <c r="K33" s="140"/>
      <c r="L33" s="138"/>
    </row>
    <row r="34" spans="2:12" ht="13.5" customHeight="1" x14ac:dyDescent="0.2">
      <c r="B34" s="29" t="s">
        <v>119</v>
      </c>
      <c r="C34" s="46"/>
      <c r="D34" s="46"/>
      <c r="E34" s="46"/>
      <c r="F34" s="46"/>
      <c r="G34" s="46"/>
      <c r="H34" s="46"/>
      <c r="I34" s="46"/>
      <c r="J34" s="46"/>
      <c r="K34" s="46"/>
      <c r="L34" s="46"/>
    </row>
    <row r="35" spans="2:12" ht="13.5" customHeight="1" x14ac:dyDescent="0.2">
      <c r="B35" s="29" t="s">
        <v>119</v>
      </c>
      <c r="C35" s="46" t="s">
        <v>153</v>
      </c>
      <c r="D35" s="46"/>
      <c r="E35" s="46"/>
      <c r="F35" s="46"/>
      <c r="G35" s="46"/>
      <c r="H35" s="46"/>
      <c r="I35" s="46"/>
      <c r="J35" s="46"/>
      <c r="K35" s="46"/>
      <c r="L35" s="46"/>
    </row>
    <row r="36" spans="2:12" ht="84" customHeight="1" x14ac:dyDescent="0.2">
      <c r="B36" s="29" t="s">
        <v>119</v>
      </c>
      <c r="C36" s="184"/>
      <c r="D36" s="140"/>
      <c r="E36" s="140"/>
      <c r="F36" s="140"/>
      <c r="G36" s="140"/>
      <c r="H36" s="140"/>
      <c r="I36" s="140"/>
      <c r="J36" s="140"/>
      <c r="K36" s="140"/>
      <c r="L36" s="138"/>
    </row>
    <row r="37" spans="2:12" ht="13.5" customHeight="1" x14ac:dyDescent="0.2">
      <c r="B37" s="29" t="s">
        <v>119</v>
      </c>
      <c r="C37" s="46"/>
      <c r="D37" s="46"/>
      <c r="E37" s="46"/>
      <c r="F37" s="46"/>
      <c r="G37" s="46"/>
      <c r="H37" s="46"/>
      <c r="I37" s="46"/>
      <c r="J37" s="46"/>
      <c r="K37" s="46"/>
      <c r="L37" s="46"/>
    </row>
    <row r="38" spans="2:12" ht="13.5" customHeight="1" x14ac:dyDescent="0.2">
      <c r="B38" s="29" t="s">
        <v>119</v>
      </c>
      <c r="C38" s="151" t="s">
        <v>248</v>
      </c>
      <c r="D38" s="152"/>
      <c r="E38" s="152"/>
      <c r="F38" s="152"/>
      <c r="G38" s="46"/>
      <c r="H38" s="46"/>
      <c r="I38" s="185" t="s">
        <v>262</v>
      </c>
      <c r="J38" s="152"/>
      <c r="K38" s="152"/>
      <c r="L38" s="152"/>
    </row>
    <row r="39" spans="2:12" ht="13.5" customHeight="1" x14ac:dyDescent="0.2">
      <c r="B39" s="29" t="s">
        <v>119</v>
      </c>
      <c r="C39" s="186" t="s">
        <v>110</v>
      </c>
      <c r="D39" s="145"/>
      <c r="E39" s="145"/>
      <c r="F39" s="145"/>
      <c r="G39" s="46"/>
      <c r="H39" s="48"/>
      <c r="I39" s="49" t="s">
        <v>111</v>
      </c>
      <c r="J39" s="50"/>
      <c r="K39" s="50"/>
      <c r="L39" s="50"/>
    </row>
    <row r="40" spans="2:12" ht="13.5" customHeight="1" x14ac:dyDescent="0.2">
      <c r="B40" s="29" t="s">
        <v>119</v>
      </c>
      <c r="C40" s="46"/>
      <c r="D40" s="46"/>
      <c r="E40" s="46"/>
      <c r="F40" s="46"/>
      <c r="G40" s="46"/>
      <c r="H40" s="46"/>
      <c r="I40" s="46"/>
      <c r="J40" s="46"/>
      <c r="K40" s="46"/>
      <c r="L40" s="46"/>
    </row>
    <row r="41" spans="2:12" ht="13.5" customHeight="1" x14ac:dyDescent="0.2">
      <c r="B41" s="29" t="s">
        <v>119</v>
      </c>
      <c r="C41" s="182"/>
      <c r="D41" s="145"/>
      <c r="E41" s="145"/>
      <c r="F41" s="145"/>
      <c r="G41" s="52"/>
      <c r="H41" s="46"/>
      <c r="I41" s="46"/>
      <c r="J41" s="46"/>
      <c r="K41" s="46"/>
      <c r="L41" s="46"/>
    </row>
    <row r="42" spans="2:12" ht="13.5" customHeight="1" x14ac:dyDescent="0.2">
      <c r="B42" s="29" t="s">
        <v>119</v>
      </c>
      <c r="C42" s="149" t="s">
        <v>112</v>
      </c>
      <c r="D42" s="148"/>
      <c r="E42" s="148"/>
      <c r="F42" s="148"/>
      <c r="G42" s="46"/>
      <c r="H42" s="46"/>
      <c r="I42" s="46"/>
      <c r="J42" s="46"/>
      <c r="K42" s="46"/>
      <c r="L42" s="46"/>
    </row>
    <row r="43" spans="2:12" ht="13.5" customHeight="1" x14ac:dyDescent="0.2">
      <c r="B43" s="29" t="s">
        <v>119</v>
      </c>
      <c r="C43" s="144" t="s">
        <v>154</v>
      </c>
      <c r="D43" s="145"/>
      <c r="E43" s="145"/>
      <c r="F43" s="145"/>
      <c r="G43" s="52"/>
      <c r="H43" s="46"/>
      <c r="I43" s="46"/>
      <c r="J43" s="46"/>
      <c r="K43" s="46"/>
      <c r="L43" s="46"/>
    </row>
    <row r="44" spans="2:12" ht="13.5" customHeight="1" x14ac:dyDescent="0.2">
      <c r="B44" s="29" t="s">
        <v>119</v>
      </c>
      <c r="C44" s="144" t="s">
        <v>114</v>
      </c>
      <c r="D44" s="145"/>
      <c r="E44" s="145"/>
      <c r="F44" s="145"/>
      <c r="G44" s="52"/>
      <c r="H44" s="46"/>
      <c r="I44" s="46"/>
      <c r="J44" s="46"/>
      <c r="K44" s="46"/>
      <c r="L44" s="46"/>
    </row>
    <row r="45" spans="2:12" ht="13.5" customHeight="1" x14ac:dyDescent="0.2">
      <c r="B45" s="29" t="s">
        <v>119</v>
      </c>
      <c r="C45" s="144" t="s">
        <v>115</v>
      </c>
      <c r="D45" s="145"/>
      <c r="E45" s="145"/>
      <c r="F45" s="145"/>
      <c r="G45" s="52"/>
      <c r="H45" s="46"/>
      <c r="I45" s="46"/>
      <c r="J45" s="46"/>
      <c r="K45" s="46"/>
      <c r="L45" s="46"/>
    </row>
    <row r="46" spans="2:12" ht="13.5" customHeight="1" x14ac:dyDescent="0.2">
      <c r="B46" s="29" t="s">
        <v>119</v>
      </c>
      <c r="C46" s="53"/>
      <c r="D46" s="68"/>
      <c r="E46" s="45"/>
      <c r="F46" s="45"/>
      <c r="G46" s="52"/>
      <c r="H46" s="46"/>
      <c r="I46" s="46"/>
      <c r="J46" s="46"/>
      <c r="K46" s="46"/>
      <c r="L46" s="46"/>
    </row>
    <row r="47" spans="2:12" ht="13.5" customHeight="1" x14ac:dyDescent="0.25">
      <c r="B47" s="29" t="str">
        <f t="shared" ref="B47:B86" si="0">IF($S$62=0,"","F")</f>
        <v/>
      </c>
      <c r="C47" s="158" t="s">
        <v>2</v>
      </c>
      <c r="D47" s="140"/>
      <c r="E47" s="140"/>
      <c r="F47" s="140"/>
      <c r="G47" s="140"/>
      <c r="H47" s="140"/>
      <c r="I47" s="140"/>
      <c r="J47" s="140"/>
      <c r="K47" s="140"/>
      <c r="L47" s="138"/>
    </row>
    <row r="48" spans="2:12" ht="13.5" customHeight="1" x14ac:dyDescent="0.2">
      <c r="B48" s="29" t="str">
        <f t="shared" si="0"/>
        <v/>
      </c>
      <c r="C48" s="46"/>
      <c r="D48" s="46"/>
      <c r="E48" s="46"/>
      <c r="F48" s="46"/>
      <c r="G48" s="46"/>
      <c r="H48" s="46"/>
      <c r="I48" s="46"/>
      <c r="J48" s="46"/>
      <c r="K48" s="46"/>
      <c r="L48" s="46"/>
    </row>
    <row r="49" spans="2:19" ht="13.5" customHeight="1" x14ac:dyDescent="0.2">
      <c r="B49" s="29" t="str">
        <f t="shared" si="0"/>
        <v/>
      </c>
      <c r="C49" s="162" t="s">
        <v>120</v>
      </c>
      <c r="D49" s="145"/>
      <c r="E49" s="145"/>
      <c r="F49" s="145"/>
      <c r="G49" s="145"/>
      <c r="H49" s="145"/>
      <c r="I49" s="145"/>
      <c r="J49" s="145"/>
      <c r="K49" s="145"/>
      <c r="L49" s="163"/>
    </row>
    <row r="50" spans="2:19" ht="13.5" customHeight="1" x14ac:dyDescent="0.2">
      <c r="B50" s="29" t="str">
        <f t="shared" si="0"/>
        <v/>
      </c>
      <c r="C50" s="164" t="s">
        <v>155</v>
      </c>
      <c r="D50" s="165"/>
      <c r="E50" s="165"/>
      <c r="F50" s="165"/>
      <c r="G50" s="165"/>
      <c r="H50" s="165"/>
      <c r="I50" s="165"/>
      <c r="J50" s="165"/>
      <c r="K50" s="165"/>
      <c r="L50" s="166"/>
    </row>
    <row r="51" spans="2:19" ht="13.5" customHeight="1" x14ac:dyDescent="0.2">
      <c r="B51" s="29" t="str">
        <f t="shared" si="0"/>
        <v/>
      </c>
      <c r="C51" s="46"/>
      <c r="D51" s="46"/>
      <c r="E51" s="46"/>
      <c r="F51" s="46"/>
      <c r="G51" s="46"/>
      <c r="H51" s="46"/>
      <c r="I51" s="46"/>
      <c r="J51" s="46"/>
      <c r="K51" s="46"/>
      <c r="L51" s="46"/>
    </row>
    <row r="52" spans="2:19" ht="13.5" customHeight="1" x14ac:dyDescent="0.2">
      <c r="B52" s="29" t="str">
        <f t="shared" si="0"/>
        <v/>
      </c>
      <c r="C52" s="167" t="s">
        <v>122</v>
      </c>
      <c r="D52" s="148"/>
      <c r="E52" s="148"/>
      <c r="F52" s="148"/>
      <c r="G52" s="148"/>
      <c r="H52" s="148"/>
      <c r="I52" s="148"/>
      <c r="J52" s="168"/>
      <c r="K52" s="171" t="s">
        <v>123</v>
      </c>
      <c r="L52" s="172" t="s">
        <v>124</v>
      </c>
      <c r="N52" s="173" t="s">
        <v>125</v>
      </c>
      <c r="O52" s="148"/>
      <c r="P52" s="168"/>
      <c r="Q52" s="159" t="s">
        <v>126</v>
      </c>
      <c r="R52" s="159" t="s">
        <v>127</v>
      </c>
      <c r="S52" s="159" t="s">
        <v>128</v>
      </c>
    </row>
    <row r="53" spans="2:19" ht="13.5" customHeight="1" x14ac:dyDescent="0.2">
      <c r="B53" s="29" t="str">
        <f t="shared" si="0"/>
        <v/>
      </c>
      <c r="C53" s="169"/>
      <c r="D53" s="152"/>
      <c r="E53" s="152"/>
      <c r="F53" s="152"/>
      <c r="G53" s="152"/>
      <c r="H53" s="152"/>
      <c r="I53" s="152"/>
      <c r="J53" s="170"/>
      <c r="K53" s="132"/>
      <c r="L53" s="132"/>
      <c r="N53" s="169"/>
      <c r="O53" s="152"/>
      <c r="P53" s="170"/>
      <c r="Q53" s="132"/>
      <c r="R53" s="132"/>
      <c r="S53" s="132"/>
    </row>
    <row r="54" spans="2:19" ht="13.5" customHeight="1" x14ac:dyDescent="0.2">
      <c r="B54" s="29" t="str">
        <f t="shared" si="0"/>
        <v/>
      </c>
      <c r="C54" s="160" t="s">
        <v>129</v>
      </c>
      <c r="D54" s="140"/>
      <c r="E54" s="140"/>
      <c r="F54" s="140"/>
      <c r="G54" s="140"/>
      <c r="H54" s="140"/>
      <c r="I54" s="140"/>
      <c r="J54" s="138"/>
      <c r="K54" s="55" t="s">
        <v>130</v>
      </c>
      <c r="L54" s="56"/>
      <c r="N54" s="161" t="s">
        <v>91</v>
      </c>
      <c r="O54" s="140"/>
      <c r="P54" s="138"/>
      <c r="Q54" s="57" t="e">
        <f>VLOOKUP(CONCATENATE(C50,"-",K54),$C$3:$G$129,3,FALSE)</f>
        <v>#N/A</v>
      </c>
      <c r="R54" s="57" t="e">
        <f>VLOOKUP(CONCATENATE(C50,"-",K54),$C$3:$G$129,4,FALSE)</f>
        <v>#N/A</v>
      </c>
      <c r="S54" s="57" t="e">
        <f>VLOOKUP(CONCATENATE(C50,"-",K54),$C$3:$G$129,5,FALSE)</f>
        <v>#N/A</v>
      </c>
    </row>
    <row r="55" spans="2:19" ht="13.5" customHeight="1" x14ac:dyDescent="0.2">
      <c r="B55" s="29" t="str">
        <f t="shared" si="0"/>
        <v/>
      </c>
      <c r="C55" s="160" t="s">
        <v>131</v>
      </c>
      <c r="D55" s="140"/>
      <c r="E55" s="140"/>
      <c r="F55" s="140"/>
      <c r="G55" s="140"/>
      <c r="H55" s="140"/>
      <c r="I55" s="140"/>
      <c r="J55" s="138"/>
      <c r="K55" s="55" t="s">
        <v>132</v>
      </c>
      <c r="L55" s="56"/>
      <c r="N55" s="161" t="s">
        <v>91</v>
      </c>
      <c r="O55" s="140"/>
      <c r="P55" s="138"/>
      <c r="Q55" s="57" t="e">
        <f>VLOOKUP(CONCATENATE(C50,"-",K55),$C$3:$G$129,3,FALSE)</f>
        <v>#N/A</v>
      </c>
      <c r="R55" s="57" t="e">
        <f>VLOOKUP(CONCATENATE(C50,"-",K55),$C$3:$G$129,4,FALSE)</f>
        <v>#N/A</v>
      </c>
      <c r="S55" s="57" t="e">
        <f>VLOOKUP(CONCATENATE(C50,"-",K55),$C$3:$G$129,5,FALSE)</f>
        <v>#N/A</v>
      </c>
    </row>
    <row r="56" spans="2:19" ht="13.5" customHeight="1" x14ac:dyDescent="0.2">
      <c r="B56" s="29" t="str">
        <f t="shared" si="0"/>
        <v/>
      </c>
      <c r="C56" s="160" t="s">
        <v>133</v>
      </c>
      <c r="D56" s="140"/>
      <c r="E56" s="140"/>
      <c r="F56" s="140"/>
      <c r="G56" s="140"/>
      <c r="H56" s="140"/>
      <c r="I56" s="140"/>
      <c r="J56" s="138"/>
      <c r="K56" s="55" t="s">
        <v>134</v>
      </c>
      <c r="L56" s="56"/>
      <c r="N56" s="161" t="s">
        <v>91</v>
      </c>
      <c r="O56" s="140"/>
      <c r="P56" s="138"/>
      <c r="Q56" s="57" t="e">
        <f>VLOOKUP(CONCATENATE(C50,"-",K56),$C$3:$G$129,3,FALSE)</f>
        <v>#N/A</v>
      </c>
      <c r="R56" s="57" t="e">
        <f>VLOOKUP(CONCATENATE(C50,"-",K56),$C$3:$G$129,4,FALSE)</f>
        <v>#N/A</v>
      </c>
      <c r="S56" s="57" t="e">
        <f>VLOOKUP(CONCATENATE(C50,"-",K56),$C$3:$G$129,5,FALSE)</f>
        <v>#N/A</v>
      </c>
    </row>
    <row r="57" spans="2:19" ht="13.5" customHeight="1" x14ac:dyDescent="0.2">
      <c r="B57" s="29" t="str">
        <f t="shared" si="0"/>
        <v/>
      </c>
      <c r="C57" s="160" t="s">
        <v>135</v>
      </c>
      <c r="D57" s="140"/>
      <c r="E57" s="140"/>
      <c r="F57" s="140"/>
      <c r="G57" s="140"/>
      <c r="H57" s="140"/>
      <c r="I57" s="140"/>
      <c r="J57" s="138"/>
      <c r="K57" s="55" t="s">
        <v>136</v>
      </c>
      <c r="L57" s="56"/>
      <c r="N57" s="161" t="s">
        <v>91</v>
      </c>
      <c r="O57" s="140"/>
      <c r="P57" s="138"/>
      <c r="Q57" s="57" t="e">
        <f>VLOOKUP(CONCATENATE(C50,"-",K57),$C$3:$G$129,3,FALSE)</f>
        <v>#N/A</v>
      </c>
      <c r="R57" s="57" t="e">
        <f>VLOOKUP(CONCATENATE(C50,"-",K57),$C$3:$G$129,4,FALSE)</f>
        <v>#N/A</v>
      </c>
      <c r="S57" s="57" t="e">
        <f>VLOOKUP(CONCATENATE(C50,"-",K57),$C$3:$G$129,5,FALSE)</f>
        <v>#N/A</v>
      </c>
    </row>
    <row r="58" spans="2:19" ht="13.5" customHeight="1" x14ac:dyDescent="0.2">
      <c r="B58" s="29" t="str">
        <f t="shared" si="0"/>
        <v/>
      </c>
      <c r="C58" s="160" t="s">
        <v>137</v>
      </c>
      <c r="D58" s="140"/>
      <c r="E58" s="140"/>
      <c r="F58" s="140"/>
      <c r="G58" s="140"/>
      <c r="H58" s="140"/>
      <c r="I58" s="140"/>
      <c r="J58" s="138"/>
      <c r="K58" s="55" t="s">
        <v>138</v>
      </c>
      <c r="L58" s="56"/>
      <c r="N58" s="161" t="s">
        <v>91</v>
      </c>
      <c r="O58" s="140"/>
      <c r="P58" s="138"/>
      <c r="Q58" s="57" t="e">
        <f>VLOOKUP(CONCATENATE(C50,"-",K58),$C$3:$G$129,3,FALSE)</f>
        <v>#N/A</v>
      </c>
      <c r="R58" s="57" t="e">
        <f>VLOOKUP(CONCATENATE(C50,"-",K58),$C$3:$G$129,4,FALSE)</f>
        <v>#N/A</v>
      </c>
      <c r="S58" s="57" t="e">
        <f>VLOOKUP(CONCATENATE(C50,"-",K58),$C$3:$G$129,5,FALSE)</f>
        <v>#N/A</v>
      </c>
    </row>
    <row r="59" spans="2:19" ht="13.5" customHeight="1" x14ac:dyDescent="0.2">
      <c r="B59" s="29" t="str">
        <f t="shared" si="0"/>
        <v/>
      </c>
      <c r="C59" s="160" t="s">
        <v>139</v>
      </c>
      <c r="D59" s="140"/>
      <c r="E59" s="140"/>
      <c r="F59" s="140"/>
      <c r="G59" s="140"/>
      <c r="H59" s="140"/>
      <c r="I59" s="140"/>
      <c r="J59" s="138"/>
      <c r="K59" s="55" t="s">
        <v>140</v>
      </c>
      <c r="L59" s="56"/>
      <c r="N59" s="161" t="s">
        <v>91</v>
      </c>
      <c r="O59" s="140"/>
      <c r="P59" s="138"/>
      <c r="Q59" s="57">
        <v>3.6499999999999998E-2</v>
      </c>
      <c r="R59" s="57">
        <v>3.6499999999999998E-2</v>
      </c>
      <c r="S59" s="57">
        <v>3.6499999999999998E-2</v>
      </c>
    </row>
    <row r="60" spans="2:19" ht="13.5" customHeight="1" x14ac:dyDescent="0.2">
      <c r="B60" s="29" t="str">
        <f t="shared" si="0"/>
        <v/>
      </c>
      <c r="C60" s="160" t="s">
        <v>141</v>
      </c>
      <c r="D60" s="140"/>
      <c r="E60" s="140"/>
      <c r="F60" s="140"/>
      <c r="G60" s="140"/>
      <c r="H60" s="140"/>
      <c r="I60" s="140"/>
      <c r="J60" s="138"/>
      <c r="K60" s="55" t="s">
        <v>142</v>
      </c>
      <c r="L60" s="57">
        <v>0</v>
      </c>
      <c r="N60" s="161" t="s">
        <v>91</v>
      </c>
      <c r="O60" s="140"/>
      <c r="P60" s="138"/>
      <c r="Q60" s="57">
        <v>0</v>
      </c>
      <c r="R60" s="57">
        <v>2.5000000000000001E-2</v>
      </c>
      <c r="S60" s="57">
        <v>0.05</v>
      </c>
    </row>
    <row r="61" spans="2:19" ht="13.5" customHeight="1" x14ac:dyDescent="0.2">
      <c r="B61" s="29" t="str">
        <f t="shared" si="0"/>
        <v/>
      </c>
      <c r="C61" s="160" t="s">
        <v>143</v>
      </c>
      <c r="D61" s="140"/>
      <c r="E61" s="140"/>
      <c r="F61" s="140"/>
      <c r="G61" s="140"/>
      <c r="H61" s="140"/>
      <c r="I61" s="140"/>
      <c r="J61" s="138"/>
      <c r="K61" s="55" t="s">
        <v>144</v>
      </c>
      <c r="L61" s="57">
        <v>0</v>
      </c>
      <c r="N61" s="161" t="s">
        <v>91</v>
      </c>
      <c r="O61" s="140"/>
      <c r="P61" s="138"/>
      <c r="Q61" s="58">
        <v>0</v>
      </c>
      <c r="R61" s="58">
        <v>4.4999999999999998E-2</v>
      </c>
      <c r="S61" s="58">
        <v>4.4999999999999998E-2</v>
      </c>
    </row>
    <row r="62" spans="2:19" ht="13.5" customHeight="1" x14ac:dyDescent="0.2">
      <c r="B62" s="29" t="str">
        <f t="shared" si="0"/>
        <v/>
      </c>
      <c r="C62" s="160" t="s">
        <v>145</v>
      </c>
      <c r="D62" s="140"/>
      <c r="E62" s="140"/>
      <c r="F62" s="140"/>
      <c r="G62" s="140"/>
      <c r="H62" s="140"/>
      <c r="I62" s="140"/>
      <c r="J62" s="138"/>
      <c r="K62" s="59" t="s">
        <v>146</v>
      </c>
      <c r="L62" s="57">
        <v>0</v>
      </c>
      <c r="N62" s="174" t="str">
        <f>IF(OR($J$10=$A$139,$J$10=$A$138,AND(L62&gt;=Q62,L62&lt;=S62)),"OK","FORA DO INTERVALO")</f>
        <v>OK</v>
      </c>
      <c r="O62" s="140"/>
      <c r="P62" s="138"/>
      <c r="Q62" s="57">
        <f>IF($J50=$A$138,0,VLOOKUP(CONCATENATE($J50,"-",$R62),$C$3:$G$129,3,FALSE))</f>
        <v>0</v>
      </c>
      <c r="R62" s="57">
        <f>IF($J50=$A$138,0,VLOOKUP(CONCATENATE($J50,"-",$R62),$C$3:$G$129,4,FALSE))</f>
        <v>0</v>
      </c>
      <c r="S62" s="57">
        <f>IF($J50=$A$138,0,VLOOKUP(CONCATENATE($J50,"-",$R62),$C$3:$G$129,5,FALSE))</f>
        <v>0</v>
      </c>
    </row>
    <row r="63" spans="2:19" ht="13.5" customHeight="1" x14ac:dyDescent="0.2">
      <c r="B63" s="29" t="str">
        <f t="shared" si="0"/>
        <v/>
      </c>
      <c r="C63" s="175" t="s">
        <v>147</v>
      </c>
      <c r="D63" s="140"/>
      <c r="E63" s="140"/>
      <c r="F63" s="140"/>
      <c r="G63" s="140"/>
      <c r="H63" s="140"/>
      <c r="I63" s="140"/>
      <c r="J63" s="138"/>
      <c r="K63" s="60" t="s">
        <v>148</v>
      </c>
      <c r="L63" s="61">
        <v>0</v>
      </c>
    </row>
    <row r="64" spans="2:19" ht="13.5" customHeight="1" x14ac:dyDescent="0.2">
      <c r="B64" s="29" t="str">
        <f t="shared" si="0"/>
        <v/>
      </c>
      <c r="C64" s="46"/>
      <c r="D64" s="46"/>
      <c r="E64" s="46"/>
      <c r="F64" s="46"/>
      <c r="G64" s="46"/>
      <c r="H64" s="46"/>
      <c r="I64" s="46"/>
      <c r="J64" s="46"/>
      <c r="K64" s="46"/>
      <c r="L64" s="46"/>
    </row>
    <row r="65" spans="2:12" ht="13.5" customHeight="1" x14ac:dyDescent="0.2">
      <c r="B65" s="29" t="str">
        <f t="shared" si="0"/>
        <v/>
      </c>
      <c r="C65" s="62" t="str">
        <f>IF(N62&lt;&gt;"ok","X","")</f>
        <v/>
      </c>
      <c r="D65" s="176" t="str">
        <f>IF(N62&lt;&gt;"ok","Anexo: Relatório Técnico Circunstanciado justificando a adoção do percentual de cada parcela do BDI.","")</f>
        <v/>
      </c>
      <c r="E65" s="145"/>
      <c r="F65" s="145"/>
      <c r="G65" s="145"/>
      <c r="H65" s="145"/>
      <c r="I65" s="145"/>
      <c r="J65" s="145"/>
      <c r="K65" s="145"/>
      <c r="L65" s="145"/>
    </row>
    <row r="66" spans="2:12" ht="13.5" customHeight="1" x14ac:dyDescent="0.2">
      <c r="B66" s="29" t="str">
        <f t="shared" si="0"/>
        <v/>
      </c>
      <c r="C66" s="46"/>
      <c r="D66" s="46"/>
      <c r="E66" s="46"/>
      <c r="F66" s="46"/>
      <c r="G66" s="46"/>
      <c r="H66" s="46"/>
      <c r="I66" s="46"/>
      <c r="J66" s="46"/>
      <c r="K66" s="46"/>
      <c r="L66" s="46"/>
    </row>
    <row r="67" spans="2:12" ht="13.5" customHeight="1" x14ac:dyDescent="0.2">
      <c r="B67" s="29" t="str">
        <f t="shared" si="0"/>
        <v/>
      </c>
      <c r="C67" s="177" t="s">
        <v>149</v>
      </c>
      <c r="D67" s="145"/>
      <c r="E67" s="145"/>
      <c r="F67" s="145"/>
      <c r="G67" s="145"/>
      <c r="H67" s="145"/>
      <c r="I67" s="145"/>
      <c r="J67" s="145"/>
      <c r="K67" s="145"/>
      <c r="L67" s="145"/>
    </row>
    <row r="68" spans="2:12" ht="13.5" customHeight="1" x14ac:dyDescent="0.25">
      <c r="B68" s="29" t="str">
        <f t="shared" si="0"/>
        <v/>
      </c>
      <c r="C68" s="63"/>
      <c r="D68" s="63"/>
      <c r="E68" s="63"/>
      <c r="F68" s="178" t="s">
        <v>150</v>
      </c>
      <c r="G68" s="179" t="str">
        <f>IF($J50=$A$139,"(1+K1+K2)*(1+K3)","(1+AC + S + R + G)*(1 + DF)*(1+L)")</f>
        <v>(1+K1+K2)*(1+K3)</v>
      </c>
      <c r="H68" s="145"/>
      <c r="I68" s="145"/>
      <c r="J68" s="180" t="s">
        <v>151</v>
      </c>
      <c r="K68" s="63"/>
      <c r="L68" s="63"/>
    </row>
    <row r="69" spans="2:12" ht="13.5" customHeight="1" x14ac:dyDescent="0.2">
      <c r="B69" s="29" t="str">
        <f t="shared" si="0"/>
        <v/>
      </c>
      <c r="C69" s="63"/>
      <c r="D69" s="63"/>
      <c r="E69" s="63"/>
      <c r="F69" s="145"/>
      <c r="G69" s="181" t="s">
        <v>152</v>
      </c>
      <c r="H69" s="145"/>
      <c r="I69" s="145"/>
      <c r="J69" s="145"/>
      <c r="K69" s="63"/>
      <c r="L69" s="63"/>
    </row>
    <row r="70" spans="2:12" ht="13.5" customHeight="1" x14ac:dyDescent="0.2">
      <c r="B70" s="29" t="str">
        <f t="shared" si="0"/>
        <v/>
      </c>
      <c r="C70" s="63"/>
      <c r="D70" s="63"/>
      <c r="E70" s="63"/>
      <c r="F70" s="64"/>
      <c r="G70" s="66"/>
      <c r="H70" s="66"/>
      <c r="I70" s="66"/>
      <c r="J70" s="65"/>
      <c r="K70" s="63"/>
      <c r="L70" s="63"/>
    </row>
    <row r="71" spans="2:12" ht="27.75" customHeight="1" x14ac:dyDescent="0.2">
      <c r="B71" s="29" t="str">
        <f t="shared" si="0"/>
        <v/>
      </c>
      <c r="C71" s="183" t="str">
        <f>CONCATENATE("Declaro para os devidos fins que, conforme legislação tributária municipal, a base de cálculo deste tipo de obra corresponde à ",$R$3*100,"%, com a respectiva alíquota de ",$R$4*100,"%.")</f>
        <v>Declaro para os devidos fins que, conforme legislação tributária municipal, a base de cálculo deste tipo de obra corresponde à 0%, com a respectiva alíquota de 0%.</v>
      </c>
      <c r="D71" s="140"/>
      <c r="E71" s="140"/>
      <c r="F71" s="140"/>
      <c r="G71" s="140"/>
      <c r="H71" s="140"/>
      <c r="I71" s="140"/>
      <c r="J71" s="140"/>
      <c r="K71" s="140"/>
      <c r="L71" s="138"/>
    </row>
    <row r="72" spans="2:12" ht="12.75" customHeight="1" x14ac:dyDescent="0.2">
      <c r="B72" s="29" t="str">
        <f t="shared" si="0"/>
        <v/>
      </c>
      <c r="C72" s="46"/>
      <c r="D72" s="46"/>
      <c r="E72" s="46"/>
      <c r="F72" s="46"/>
      <c r="G72" s="46"/>
      <c r="H72" s="46"/>
      <c r="I72" s="46"/>
      <c r="J72" s="46"/>
      <c r="K72" s="46"/>
      <c r="L72" s="46"/>
    </row>
    <row r="73" spans="2:12" ht="12.75" customHeight="1" x14ac:dyDescent="0.2">
      <c r="B73" s="29" t="str">
        <f t="shared" si="0"/>
        <v/>
      </c>
      <c r="C73" s="183" t="e">
        <f>CONCATENATE("Declaro para os devidos fins que o regime de Contribuição Previdenciária sobre a Receita Bruta adotado para elaboração do orçamento foi ",IF(DESONERACAO="Sim","COM","SEM")," Desoneração, e que esta é a alternativa mais adequada para a Administração Pública.")</f>
        <v>#NAME?</v>
      </c>
      <c r="D73" s="140"/>
      <c r="E73" s="140"/>
      <c r="F73" s="140"/>
      <c r="G73" s="140"/>
      <c r="H73" s="140"/>
      <c r="I73" s="140"/>
      <c r="J73" s="140"/>
      <c r="K73" s="140"/>
      <c r="L73" s="138"/>
    </row>
    <row r="74" spans="2:12" ht="12.75" customHeight="1" x14ac:dyDescent="0.2">
      <c r="B74" s="29" t="str">
        <f t="shared" si="0"/>
        <v/>
      </c>
      <c r="C74" s="46"/>
      <c r="D74" s="46"/>
      <c r="E74" s="46"/>
      <c r="F74" s="46"/>
      <c r="G74" s="46"/>
      <c r="H74" s="46"/>
      <c r="I74" s="46"/>
      <c r="J74" s="46"/>
      <c r="K74" s="46"/>
      <c r="L74" s="46"/>
    </row>
    <row r="75" spans="2:12" ht="12.75" customHeight="1" x14ac:dyDescent="0.2">
      <c r="B75" s="29" t="str">
        <f t="shared" si="0"/>
        <v/>
      </c>
      <c r="C75" s="46" t="s">
        <v>153</v>
      </c>
      <c r="D75" s="46"/>
      <c r="E75" s="46"/>
      <c r="F75" s="46"/>
      <c r="G75" s="46"/>
      <c r="H75" s="46"/>
      <c r="I75" s="46"/>
      <c r="J75" s="46"/>
      <c r="K75" s="46"/>
      <c r="L75" s="46"/>
    </row>
    <row r="76" spans="2:12" ht="84" customHeight="1" x14ac:dyDescent="0.2">
      <c r="B76" s="29" t="str">
        <f t="shared" si="0"/>
        <v/>
      </c>
      <c r="C76" s="184"/>
      <c r="D76" s="140"/>
      <c r="E76" s="140"/>
      <c r="F76" s="140"/>
      <c r="G76" s="140"/>
      <c r="H76" s="140"/>
      <c r="I76" s="140"/>
      <c r="J76" s="140"/>
      <c r="K76" s="140"/>
      <c r="L76" s="138"/>
    </row>
    <row r="77" spans="2:12" ht="13.5" customHeight="1" x14ac:dyDescent="0.2">
      <c r="B77" s="29" t="str">
        <f t="shared" si="0"/>
        <v/>
      </c>
      <c r="C77" s="46"/>
      <c r="D77" s="46"/>
      <c r="E77" s="46"/>
      <c r="F77" s="46"/>
      <c r="G77" s="46"/>
      <c r="H77" s="46"/>
      <c r="I77" s="46"/>
      <c r="J77" s="46"/>
      <c r="K77" s="46"/>
      <c r="L77" s="46"/>
    </row>
    <row r="78" spans="2:12" ht="13.5" customHeight="1" x14ac:dyDescent="0.2">
      <c r="B78" s="29" t="str">
        <f t="shared" si="0"/>
        <v/>
      </c>
      <c r="C78" s="187" t="e">
        <f>Import_Município</f>
        <v>#NAME?</v>
      </c>
      <c r="D78" s="152"/>
      <c r="E78" s="152"/>
      <c r="F78" s="152"/>
      <c r="G78" s="46"/>
      <c r="H78" s="46"/>
      <c r="I78" s="185" t="s">
        <v>262</v>
      </c>
      <c r="J78" s="152"/>
      <c r="K78" s="152"/>
      <c r="L78" s="152"/>
    </row>
    <row r="79" spans="2:12" ht="13.5" customHeight="1" x14ac:dyDescent="0.2">
      <c r="B79" s="29" t="str">
        <f t="shared" si="0"/>
        <v/>
      </c>
      <c r="C79" s="186" t="s">
        <v>110</v>
      </c>
      <c r="D79" s="145"/>
      <c r="E79" s="145"/>
      <c r="F79" s="145"/>
      <c r="G79" s="46"/>
      <c r="H79" s="48"/>
      <c r="I79" s="49" t="s">
        <v>111</v>
      </c>
      <c r="J79" s="50"/>
      <c r="K79" s="50"/>
      <c r="L79" s="50"/>
    </row>
    <row r="80" spans="2:12" ht="13.5" customHeight="1" x14ac:dyDescent="0.2">
      <c r="B80" s="29" t="str">
        <f t="shared" si="0"/>
        <v/>
      </c>
      <c r="C80" s="46"/>
      <c r="D80" s="46"/>
      <c r="E80" s="46"/>
      <c r="F80" s="46"/>
      <c r="G80" s="46"/>
      <c r="H80" s="46"/>
      <c r="I80" s="46"/>
      <c r="J80" s="46"/>
      <c r="K80" s="46"/>
      <c r="L80" s="46"/>
    </row>
    <row r="81" spans="2:19" ht="13.5" customHeight="1" x14ac:dyDescent="0.2">
      <c r="B81" s="29" t="str">
        <f t="shared" si="0"/>
        <v/>
      </c>
      <c r="C81" s="182"/>
      <c r="D81" s="145"/>
      <c r="E81" s="145"/>
      <c r="F81" s="145"/>
      <c r="G81" s="52"/>
      <c r="H81" s="46"/>
      <c r="I81" s="46"/>
      <c r="J81" s="46"/>
      <c r="K81" s="46"/>
      <c r="L81" s="46"/>
    </row>
    <row r="82" spans="2:19" ht="13.5" customHeight="1" x14ac:dyDescent="0.2">
      <c r="B82" s="29" t="str">
        <f t="shared" si="0"/>
        <v/>
      </c>
      <c r="C82" s="149" t="s">
        <v>112</v>
      </c>
      <c r="D82" s="148"/>
      <c r="E82" s="148"/>
      <c r="F82" s="148"/>
      <c r="G82" s="46"/>
      <c r="H82" s="46"/>
      <c r="I82" s="46"/>
      <c r="J82" s="46"/>
      <c r="K82" s="46"/>
      <c r="L82" s="46"/>
    </row>
    <row r="83" spans="2:19" ht="13.5" customHeight="1" x14ac:dyDescent="0.2">
      <c r="B83" s="29" t="str">
        <f t="shared" si="0"/>
        <v/>
      </c>
      <c r="C83" s="144" t="s">
        <v>154</v>
      </c>
      <c r="D83" s="145"/>
      <c r="E83" s="145"/>
      <c r="F83" s="145"/>
      <c r="G83" s="52"/>
      <c r="H83" s="46"/>
      <c r="I83" s="46"/>
      <c r="J83" s="46"/>
      <c r="K83" s="46"/>
      <c r="L83" s="46"/>
    </row>
    <row r="84" spans="2:19" ht="13.5" customHeight="1" x14ac:dyDescent="0.2">
      <c r="B84" s="29" t="str">
        <f t="shared" si="0"/>
        <v/>
      </c>
      <c r="C84" s="144" t="s">
        <v>114</v>
      </c>
      <c r="D84" s="145"/>
      <c r="E84" s="145"/>
      <c r="F84" s="145"/>
      <c r="G84" s="52"/>
      <c r="H84" s="46"/>
      <c r="I84" s="46"/>
      <c r="J84" s="46"/>
      <c r="K84" s="46"/>
      <c r="L84" s="46"/>
    </row>
    <row r="85" spans="2:19" ht="13.5" customHeight="1" x14ac:dyDescent="0.2">
      <c r="B85" s="29" t="str">
        <f t="shared" si="0"/>
        <v/>
      </c>
      <c r="C85" s="144" t="s">
        <v>115</v>
      </c>
      <c r="D85" s="145"/>
      <c r="E85" s="145"/>
      <c r="F85" s="145"/>
      <c r="G85" s="52"/>
      <c r="H85" s="46"/>
      <c r="I85" s="46"/>
      <c r="J85" s="46"/>
      <c r="K85" s="46"/>
      <c r="L85" s="46"/>
    </row>
    <row r="86" spans="2:19" ht="13.5" customHeight="1" x14ac:dyDescent="0.2">
      <c r="B86" s="29" t="str">
        <f t="shared" si="0"/>
        <v/>
      </c>
      <c r="C86" s="53"/>
      <c r="D86" s="68"/>
      <c r="E86" s="45"/>
      <c r="F86" s="45"/>
      <c r="G86" s="52"/>
      <c r="H86" s="46"/>
      <c r="I86" s="46"/>
      <c r="J86" s="46"/>
      <c r="K86" s="46"/>
      <c r="L86" s="46"/>
    </row>
    <row r="87" spans="2:19" ht="13.5" customHeight="1" x14ac:dyDescent="0.25">
      <c r="B87" s="29" t="str">
        <f t="shared" ref="B87:B125" si="1">IF($S$102=0,"","F")</f>
        <v/>
      </c>
      <c r="C87" s="158" t="s">
        <v>3</v>
      </c>
      <c r="D87" s="140"/>
      <c r="E87" s="140"/>
      <c r="F87" s="140"/>
      <c r="G87" s="140"/>
      <c r="H87" s="140"/>
      <c r="I87" s="140"/>
      <c r="J87" s="140"/>
      <c r="K87" s="140"/>
      <c r="L87" s="138"/>
    </row>
    <row r="88" spans="2:19" ht="13.5" customHeight="1" x14ac:dyDescent="0.2">
      <c r="B88" s="29" t="str">
        <f t="shared" si="1"/>
        <v/>
      </c>
      <c r="C88" s="46"/>
      <c r="D88" s="46"/>
      <c r="E88" s="46"/>
      <c r="F88" s="46"/>
      <c r="G88" s="46"/>
      <c r="H88" s="46"/>
      <c r="I88" s="46"/>
      <c r="J88" s="46"/>
      <c r="K88" s="46"/>
      <c r="L88" s="46"/>
    </row>
    <row r="89" spans="2:19" ht="13.5" customHeight="1" x14ac:dyDescent="0.2">
      <c r="B89" s="29" t="str">
        <f t="shared" si="1"/>
        <v/>
      </c>
      <c r="C89" s="162" t="s">
        <v>120</v>
      </c>
      <c r="D89" s="145"/>
      <c r="E89" s="145"/>
      <c r="F89" s="145"/>
      <c r="G89" s="145"/>
      <c r="H89" s="145"/>
      <c r="I89" s="145"/>
      <c r="J89" s="145"/>
      <c r="K89" s="145"/>
      <c r="L89" s="163"/>
    </row>
    <row r="90" spans="2:19" ht="13.5" customHeight="1" x14ac:dyDescent="0.2">
      <c r="B90" s="29" t="str">
        <f t="shared" si="1"/>
        <v/>
      </c>
      <c r="C90" s="188" t="s">
        <v>155</v>
      </c>
      <c r="D90" s="165"/>
      <c r="E90" s="165"/>
      <c r="F90" s="165"/>
      <c r="G90" s="165"/>
      <c r="H90" s="165"/>
      <c r="I90" s="165"/>
      <c r="J90" s="165"/>
      <c r="K90" s="165"/>
      <c r="L90" s="166"/>
    </row>
    <row r="91" spans="2:19" ht="13.5" customHeight="1" x14ac:dyDescent="0.2">
      <c r="B91" s="29" t="str">
        <f t="shared" si="1"/>
        <v/>
      </c>
      <c r="C91" s="46"/>
      <c r="D91" s="46"/>
      <c r="E91" s="46"/>
      <c r="F91" s="46"/>
      <c r="G91" s="46"/>
      <c r="H91" s="46"/>
      <c r="I91" s="46"/>
      <c r="J91" s="46"/>
      <c r="K91" s="46"/>
      <c r="L91" s="46"/>
    </row>
    <row r="92" spans="2:19" ht="13.5" customHeight="1" x14ac:dyDescent="0.2">
      <c r="B92" s="29" t="str">
        <f t="shared" si="1"/>
        <v/>
      </c>
      <c r="C92" s="167" t="s">
        <v>122</v>
      </c>
      <c r="D92" s="148"/>
      <c r="E92" s="148"/>
      <c r="F92" s="148"/>
      <c r="G92" s="148"/>
      <c r="H92" s="148"/>
      <c r="I92" s="148"/>
      <c r="J92" s="168"/>
      <c r="K92" s="171" t="s">
        <v>123</v>
      </c>
      <c r="L92" s="172" t="s">
        <v>124</v>
      </c>
      <c r="N92" s="173" t="s">
        <v>125</v>
      </c>
      <c r="O92" s="148"/>
      <c r="P92" s="168"/>
      <c r="Q92" s="159" t="s">
        <v>126</v>
      </c>
      <c r="R92" s="159" t="s">
        <v>127</v>
      </c>
      <c r="S92" s="159" t="s">
        <v>128</v>
      </c>
    </row>
    <row r="93" spans="2:19" ht="13.5" customHeight="1" x14ac:dyDescent="0.2">
      <c r="B93" s="29" t="str">
        <f t="shared" si="1"/>
        <v/>
      </c>
      <c r="C93" s="169"/>
      <c r="D93" s="152"/>
      <c r="E93" s="152"/>
      <c r="F93" s="152"/>
      <c r="G93" s="152"/>
      <c r="H93" s="152"/>
      <c r="I93" s="152"/>
      <c r="J93" s="170"/>
      <c r="K93" s="132"/>
      <c r="L93" s="132"/>
      <c r="N93" s="169"/>
      <c r="O93" s="152"/>
      <c r="P93" s="170"/>
      <c r="Q93" s="132"/>
      <c r="R93" s="132"/>
      <c r="S93" s="132"/>
    </row>
    <row r="94" spans="2:19" ht="13.5" customHeight="1" x14ac:dyDescent="0.2">
      <c r="B94" s="29" t="str">
        <f t="shared" si="1"/>
        <v/>
      </c>
      <c r="C94" s="160" t="s">
        <v>129</v>
      </c>
      <c r="D94" s="140"/>
      <c r="E94" s="140"/>
      <c r="F94" s="140"/>
      <c r="G94" s="140"/>
      <c r="H94" s="140"/>
      <c r="I94" s="140"/>
      <c r="J94" s="138"/>
      <c r="K94" s="55" t="s">
        <v>130</v>
      </c>
      <c r="L94" s="56"/>
      <c r="N94" s="161" t="s">
        <v>91</v>
      </c>
      <c r="O94" s="140"/>
      <c r="P94" s="138"/>
      <c r="Q94" s="57" t="e">
        <f>VLOOKUP(CONCATENATE(C90,"-",K94),$C$3:$G$129,3,FALSE)</f>
        <v>#N/A</v>
      </c>
      <c r="R94" s="57" t="e">
        <f>VLOOKUP(CONCATENATE(C90,"-",K94),$C$3:$G$129,4,FALSE)</f>
        <v>#N/A</v>
      </c>
      <c r="S94" s="57" t="e">
        <f>VLOOKUP(CONCATENATE(C90,"-",K94),$C$3:$G$129,5,FALSE)</f>
        <v>#N/A</v>
      </c>
    </row>
    <row r="95" spans="2:19" ht="13.5" customHeight="1" x14ac:dyDescent="0.2">
      <c r="B95" s="29" t="str">
        <f t="shared" si="1"/>
        <v/>
      </c>
      <c r="C95" s="160" t="s">
        <v>131</v>
      </c>
      <c r="D95" s="140"/>
      <c r="E95" s="140"/>
      <c r="F95" s="140"/>
      <c r="G95" s="140"/>
      <c r="H95" s="140"/>
      <c r="I95" s="140"/>
      <c r="J95" s="138"/>
      <c r="K95" s="55" t="s">
        <v>132</v>
      </c>
      <c r="L95" s="56"/>
      <c r="N95" s="161" t="s">
        <v>91</v>
      </c>
      <c r="O95" s="140"/>
      <c r="P95" s="138"/>
      <c r="Q95" s="57" t="e">
        <f>VLOOKUP(CONCATENATE(C90,"-",K95),$C$3:$G$129,3,FALSE)</f>
        <v>#N/A</v>
      </c>
      <c r="R95" s="57" t="e">
        <f>VLOOKUP(CONCATENATE(C90,"-",K95),$C$3:$G$129,4,FALSE)</f>
        <v>#N/A</v>
      </c>
      <c r="S95" s="57" t="e">
        <f>VLOOKUP(CONCATENATE(C90,"-",K95),$C$3:$G$129,5,FALSE)</f>
        <v>#N/A</v>
      </c>
    </row>
    <row r="96" spans="2:19" ht="13.5" customHeight="1" x14ac:dyDescent="0.2">
      <c r="B96" s="29" t="str">
        <f t="shared" si="1"/>
        <v/>
      </c>
      <c r="C96" s="160" t="s">
        <v>133</v>
      </c>
      <c r="D96" s="140"/>
      <c r="E96" s="140"/>
      <c r="F96" s="140"/>
      <c r="G96" s="140"/>
      <c r="H96" s="140"/>
      <c r="I96" s="140"/>
      <c r="J96" s="138"/>
      <c r="K96" s="55" t="s">
        <v>134</v>
      </c>
      <c r="L96" s="56"/>
      <c r="N96" s="161" t="s">
        <v>91</v>
      </c>
      <c r="O96" s="140"/>
      <c r="P96" s="138"/>
      <c r="Q96" s="57" t="e">
        <f>VLOOKUP(CONCATENATE(C90,"-",K96),$C$3:$G$129,3,FALSE)</f>
        <v>#N/A</v>
      </c>
      <c r="R96" s="57" t="e">
        <f>VLOOKUP(CONCATENATE(C90,"-",K96),$C$3:$G$129,4,FALSE)</f>
        <v>#N/A</v>
      </c>
      <c r="S96" s="57" t="e">
        <f>VLOOKUP(CONCATENATE(C90,"-",K96),$C$3:$G$129,5,FALSE)</f>
        <v>#N/A</v>
      </c>
    </row>
    <row r="97" spans="2:19" ht="13.5" customHeight="1" x14ac:dyDescent="0.2">
      <c r="B97" s="29" t="str">
        <f t="shared" si="1"/>
        <v/>
      </c>
      <c r="C97" s="160" t="s">
        <v>135</v>
      </c>
      <c r="D97" s="140"/>
      <c r="E97" s="140"/>
      <c r="F97" s="140"/>
      <c r="G97" s="140"/>
      <c r="H97" s="140"/>
      <c r="I97" s="140"/>
      <c r="J97" s="138"/>
      <c r="K97" s="55" t="s">
        <v>136</v>
      </c>
      <c r="L97" s="56"/>
      <c r="N97" s="161" t="s">
        <v>91</v>
      </c>
      <c r="O97" s="140"/>
      <c r="P97" s="138"/>
      <c r="Q97" s="57" t="e">
        <f>VLOOKUP(CONCATENATE(C90,"-",K97),$C$3:$G$129,3,FALSE)</f>
        <v>#N/A</v>
      </c>
      <c r="R97" s="57" t="e">
        <f>VLOOKUP(CONCATENATE(C90,"-",K97),$C$3:$G$129,4,FALSE)</f>
        <v>#N/A</v>
      </c>
      <c r="S97" s="57" t="e">
        <f>VLOOKUP(CONCATENATE(C90,"-",K97),$C$3:$G$129,5,FALSE)</f>
        <v>#N/A</v>
      </c>
    </row>
    <row r="98" spans="2:19" ht="13.5" customHeight="1" x14ac:dyDescent="0.2">
      <c r="B98" s="29" t="str">
        <f t="shared" si="1"/>
        <v/>
      </c>
      <c r="C98" s="160" t="s">
        <v>137</v>
      </c>
      <c r="D98" s="140"/>
      <c r="E98" s="140"/>
      <c r="F98" s="140"/>
      <c r="G98" s="140"/>
      <c r="H98" s="140"/>
      <c r="I98" s="140"/>
      <c r="J98" s="138"/>
      <c r="K98" s="55" t="s">
        <v>138</v>
      </c>
      <c r="L98" s="56"/>
      <c r="N98" s="161" t="s">
        <v>91</v>
      </c>
      <c r="O98" s="140"/>
      <c r="P98" s="138"/>
      <c r="Q98" s="57" t="e">
        <f>VLOOKUP(CONCATENATE(C90,"-",K98),$C$3:$G$129,3,FALSE)</f>
        <v>#N/A</v>
      </c>
      <c r="R98" s="57" t="e">
        <f>VLOOKUP(CONCATENATE(C90,"-",K98),$C$3:$G$129,4,FALSE)</f>
        <v>#N/A</v>
      </c>
      <c r="S98" s="57" t="e">
        <f>VLOOKUP(CONCATENATE(C90,"-",K98),$C$3:$G$129,5,FALSE)</f>
        <v>#N/A</v>
      </c>
    </row>
    <row r="99" spans="2:19" ht="13.5" customHeight="1" x14ac:dyDescent="0.2">
      <c r="B99" s="29" t="str">
        <f t="shared" si="1"/>
        <v/>
      </c>
      <c r="C99" s="160" t="s">
        <v>139</v>
      </c>
      <c r="D99" s="140"/>
      <c r="E99" s="140"/>
      <c r="F99" s="140"/>
      <c r="G99" s="140"/>
      <c r="H99" s="140"/>
      <c r="I99" s="140"/>
      <c r="J99" s="138"/>
      <c r="K99" s="55" t="s">
        <v>140</v>
      </c>
      <c r="L99" s="56"/>
      <c r="N99" s="161" t="s">
        <v>91</v>
      </c>
      <c r="O99" s="140"/>
      <c r="P99" s="138"/>
      <c r="Q99" s="57">
        <v>3.6499999999999998E-2</v>
      </c>
      <c r="R99" s="57">
        <v>3.6499999999999998E-2</v>
      </c>
      <c r="S99" s="57">
        <v>3.6499999999999998E-2</v>
      </c>
    </row>
    <row r="100" spans="2:19" ht="13.5" customHeight="1" x14ac:dyDescent="0.2">
      <c r="B100" s="29" t="str">
        <f t="shared" si="1"/>
        <v/>
      </c>
      <c r="C100" s="160" t="s">
        <v>141</v>
      </c>
      <c r="D100" s="140"/>
      <c r="E100" s="140"/>
      <c r="F100" s="140"/>
      <c r="G100" s="140"/>
      <c r="H100" s="140"/>
      <c r="I100" s="140"/>
      <c r="J100" s="138"/>
      <c r="K100" s="55" t="s">
        <v>142</v>
      </c>
      <c r="L100" s="57">
        <v>0</v>
      </c>
      <c r="N100" s="161" t="s">
        <v>91</v>
      </c>
      <c r="O100" s="140"/>
      <c r="P100" s="138"/>
      <c r="Q100" s="57">
        <v>0</v>
      </c>
      <c r="R100" s="57">
        <v>2.5000000000000001E-2</v>
      </c>
      <c r="S100" s="57">
        <v>0.05</v>
      </c>
    </row>
    <row r="101" spans="2:19" ht="13.5" customHeight="1" x14ac:dyDescent="0.2">
      <c r="B101" s="29" t="str">
        <f t="shared" si="1"/>
        <v/>
      </c>
      <c r="C101" s="160" t="s">
        <v>143</v>
      </c>
      <c r="D101" s="140"/>
      <c r="E101" s="140"/>
      <c r="F101" s="140"/>
      <c r="G101" s="140"/>
      <c r="H101" s="140"/>
      <c r="I101" s="140"/>
      <c r="J101" s="138"/>
      <c r="K101" s="55" t="s">
        <v>144</v>
      </c>
      <c r="L101" s="57">
        <v>0</v>
      </c>
      <c r="N101" s="161" t="s">
        <v>91</v>
      </c>
      <c r="O101" s="140"/>
      <c r="P101" s="138"/>
      <c r="Q101" s="58">
        <v>0</v>
      </c>
      <c r="R101" s="58">
        <v>4.4999999999999998E-2</v>
      </c>
      <c r="S101" s="58">
        <v>4.4999999999999998E-2</v>
      </c>
    </row>
    <row r="102" spans="2:19" ht="13.5" customHeight="1" x14ac:dyDescent="0.2">
      <c r="B102" s="29" t="str">
        <f t="shared" si="1"/>
        <v/>
      </c>
      <c r="C102" s="160" t="s">
        <v>145</v>
      </c>
      <c r="D102" s="140"/>
      <c r="E102" s="140"/>
      <c r="F102" s="140"/>
      <c r="G102" s="140"/>
      <c r="H102" s="140"/>
      <c r="I102" s="140"/>
      <c r="J102" s="138"/>
      <c r="K102" s="59" t="s">
        <v>146</v>
      </c>
      <c r="L102" s="57">
        <v>0</v>
      </c>
      <c r="N102" s="174" t="str">
        <f>IF(OR($J$10=$A$139,$J$10=$A$138,AND(L102&gt;=Q102,L102&lt;=S102)),"OK","FORA DO INTERVALO")</f>
        <v>OK</v>
      </c>
      <c r="O102" s="140"/>
      <c r="P102" s="138"/>
      <c r="Q102" s="57">
        <f>IF($J90=$A$138,0,VLOOKUP(CONCATENATE($J90,"-",$R102),$C$3:$G$129,3,FALSE))</f>
        <v>0</v>
      </c>
      <c r="R102" s="57">
        <f>IF($J90=$A$138,0,VLOOKUP(CONCATENATE($J90,"-",$R102),$C$3:$G$129,4,FALSE))</f>
        <v>0</v>
      </c>
      <c r="S102" s="57">
        <f>IF($J90=$A$138,0,VLOOKUP(CONCATENATE($J90,"-",$R102),$C$3:$G$129,5,FALSE))</f>
        <v>0</v>
      </c>
    </row>
    <row r="103" spans="2:19" ht="13.5" customHeight="1" x14ac:dyDescent="0.2">
      <c r="B103" s="29" t="str">
        <f t="shared" si="1"/>
        <v/>
      </c>
      <c r="C103" s="175" t="s">
        <v>147</v>
      </c>
      <c r="D103" s="140"/>
      <c r="E103" s="140"/>
      <c r="F103" s="140"/>
      <c r="G103" s="140"/>
      <c r="H103" s="140"/>
      <c r="I103" s="140"/>
      <c r="J103" s="138"/>
      <c r="K103" s="60" t="s">
        <v>148</v>
      </c>
      <c r="L103" s="61">
        <v>0</v>
      </c>
    </row>
    <row r="104" spans="2:19" ht="13.5" customHeight="1" x14ac:dyDescent="0.2">
      <c r="B104" s="29" t="str">
        <f t="shared" si="1"/>
        <v/>
      </c>
      <c r="C104" s="46"/>
      <c r="D104" s="46"/>
      <c r="E104" s="46"/>
      <c r="F104" s="46"/>
      <c r="G104" s="46"/>
      <c r="H104" s="46"/>
      <c r="I104" s="46"/>
      <c r="J104" s="46"/>
      <c r="K104" s="46"/>
      <c r="L104" s="46"/>
    </row>
    <row r="105" spans="2:19" ht="13.5" customHeight="1" x14ac:dyDescent="0.2">
      <c r="B105" s="29" t="str">
        <f t="shared" si="1"/>
        <v/>
      </c>
      <c r="C105" s="62" t="str">
        <f>IF(N102&lt;&gt;"ok","X","")</f>
        <v/>
      </c>
      <c r="D105" s="176" t="str">
        <f>IF(N102&lt;&gt;"ok","Anexo: Relatório Técnico Circunstanciado justificando a adoção do percentual de cada parcela do BDI.","")</f>
        <v/>
      </c>
      <c r="E105" s="145"/>
      <c r="F105" s="145"/>
      <c r="G105" s="145"/>
      <c r="H105" s="145"/>
      <c r="I105" s="145"/>
      <c r="J105" s="145"/>
      <c r="K105" s="145"/>
      <c r="L105" s="145"/>
    </row>
    <row r="106" spans="2:19" ht="13.5" customHeight="1" x14ac:dyDescent="0.2">
      <c r="B106" s="29" t="str">
        <f t="shared" si="1"/>
        <v/>
      </c>
      <c r="C106" s="46"/>
      <c r="D106" s="46"/>
      <c r="E106" s="46"/>
      <c r="F106" s="46"/>
      <c r="G106" s="46"/>
      <c r="H106" s="46"/>
      <c r="I106" s="46"/>
      <c r="J106" s="46"/>
      <c r="K106" s="46"/>
      <c r="L106" s="46"/>
    </row>
    <row r="107" spans="2:19" ht="13.5" customHeight="1" x14ac:dyDescent="0.2">
      <c r="B107" s="29" t="str">
        <f t="shared" si="1"/>
        <v/>
      </c>
      <c r="C107" s="177" t="s">
        <v>149</v>
      </c>
      <c r="D107" s="145"/>
      <c r="E107" s="145"/>
      <c r="F107" s="145"/>
      <c r="G107" s="145"/>
      <c r="H107" s="145"/>
      <c r="I107" s="145"/>
      <c r="J107" s="145"/>
      <c r="K107" s="145"/>
      <c r="L107" s="145"/>
    </row>
    <row r="108" spans="2:19" ht="13.5" customHeight="1" x14ac:dyDescent="0.25">
      <c r="B108" s="29" t="str">
        <f t="shared" si="1"/>
        <v/>
      </c>
      <c r="C108" s="63"/>
      <c r="D108" s="63"/>
      <c r="E108" s="63"/>
      <c r="F108" s="178" t="s">
        <v>150</v>
      </c>
      <c r="G108" s="179" t="str">
        <f>IF($J90=$A$139,"(1+K1+K2)*(1+K3)","(1+AC + S + R + G)*(1 + DF)*(1+L)")</f>
        <v>(1+K1+K2)*(1+K3)</v>
      </c>
      <c r="H108" s="145"/>
      <c r="I108" s="145"/>
      <c r="J108" s="180" t="s">
        <v>151</v>
      </c>
      <c r="K108" s="63"/>
      <c r="L108" s="63"/>
    </row>
    <row r="109" spans="2:19" ht="13.5" customHeight="1" x14ac:dyDescent="0.2">
      <c r="B109" s="29" t="str">
        <f t="shared" si="1"/>
        <v/>
      </c>
      <c r="C109" s="63"/>
      <c r="D109" s="63"/>
      <c r="E109" s="63"/>
      <c r="F109" s="145"/>
      <c r="G109" s="181" t="s">
        <v>152</v>
      </c>
      <c r="H109" s="145"/>
      <c r="I109" s="145"/>
      <c r="J109" s="145"/>
      <c r="K109" s="63"/>
      <c r="L109" s="63"/>
    </row>
    <row r="110" spans="2:19" ht="13.5" customHeight="1" x14ac:dyDescent="0.2">
      <c r="B110" s="29" t="str">
        <f t="shared" si="1"/>
        <v/>
      </c>
      <c r="C110" s="63"/>
      <c r="D110" s="63"/>
      <c r="E110" s="63"/>
      <c r="F110" s="64"/>
      <c r="G110" s="66"/>
      <c r="H110" s="66"/>
      <c r="I110" s="66"/>
      <c r="J110" s="65"/>
      <c r="K110" s="63"/>
      <c r="L110" s="63"/>
    </row>
    <row r="111" spans="2:19" ht="27.75" customHeight="1" x14ac:dyDescent="0.2">
      <c r="B111" s="29" t="str">
        <f t="shared" si="1"/>
        <v/>
      </c>
      <c r="C111" s="183" t="str">
        <f>CONCATENATE("Declaro para os devidos fins que, conforme legislação tributária municipal, a base de cálculo deste tipo de obra corresponde à ",$R$3*100,"%, com a respectiva alíquota de ",$R$4*100,"%.")</f>
        <v>Declaro para os devidos fins que, conforme legislação tributária municipal, a base de cálculo deste tipo de obra corresponde à 0%, com a respectiva alíquota de 0%.</v>
      </c>
      <c r="D111" s="140"/>
      <c r="E111" s="140"/>
      <c r="F111" s="140"/>
      <c r="G111" s="140"/>
      <c r="H111" s="140"/>
      <c r="I111" s="140"/>
      <c r="J111" s="140"/>
      <c r="K111" s="140"/>
      <c r="L111" s="138"/>
    </row>
    <row r="112" spans="2:19" ht="13.5" customHeight="1" x14ac:dyDescent="0.2">
      <c r="B112" s="29" t="str">
        <f t="shared" si="1"/>
        <v/>
      </c>
      <c r="C112" s="46"/>
      <c r="D112" s="46"/>
      <c r="E112" s="46"/>
      <c r="F112" s="46"/>
      <c r="G112" s="46"/>
      <c r="H112" s="46"/>
      <c r="I112" s="46"/>
      <c r="J112" s="46"/>
      <c r="K112" s="46"/>
      <c r="L112" s="46"/>
    </row>
    <row r="113" spans="2:12" ht="13.5" customHeight="1" x14ac:dyDescent="0.2">
      <c r="B113" s="29" t="str">
        <f t="shared" si="1"/>
        <v/>
      </c>
      <c r="C113" s="183" t="e">
        <f>CONCATENATE("Declaro para os devidos fins que o regime de Contribuição Previdenciária sobre a Receita Bruta adotado para elaboração do orçamento foi ",IF(DESONERACAO="Sim","COM","SEM")," Desoneração, e que esta é a alternativa mais adequada para a Administração Pública.")</f>
        <v>#NAME?</v>
      </c>
      <c r="D113" s="140"/>
      <c r="E113" s="140"/>
      <c r="F113" s="140"/>
      <c r="G113" s="140"/>
      <c r="H113" s="140"/>
      <c r="I113" s="140"/>
      <c r="J113" s="140"/>
      <c r="K113" s="140"/>
      <c r="L113" s="138"/>
    </row>
    <row r="114" spans="2:12" ht="13.5" customHeight="1" x14ac:dyDescent="0.2">
      <c r="B114" s="29" t="str">
        <f t="shared" si="1"/>
        <v/>
      </c>
      <c r="C114" s="46"/>
      <c r="D114" s="46"/>
      <c r="E114" s="46"/>
      <c r="F114" s="46"/>
      <c r="G114" s="46"/>
      <c r="H114" s="46"/>
      <c r="I114" s="46"/>
      <c r="J114" s="46"/>
      <c r="K114" s="46"/>
      <c r="L114" s="46"/>
    </row>
    <row r="115" spans="2:12" ht="13.5" customHeight="1" x14ac:dyDescent="0.2">
      <c r="B115" s="29" t="str">
        <f t="shared" si="1"/>
        <v/>
      </c>
      <c r="C115" s="46" t="s">
        <v>153</v>
      </c>
      <c r="D115" s="46"/>
      <c r="E115" s="46"/>
      <c r="F115" s="46"/>
      <c r="G115" s="46"/>
      <c r="H115" s="46"/>
      <c r="I115" s="46"/>
      <c r="J115" s="46"/>
      <c r="K115" s="46"/>
      <c r="L115" s="46"/>
    </row>
    <row r="116" spans="2:12" ht="84" customHeight="1" x14ac:dyDescent="0.2">
      <c r="B116" s="29" t="str">
        <f t="shared" si="1"/>
        <v/>
      </c>
      <c r="C116" s="184"/>
      <c r="D116" s="140"/>
      <c r="E116" s="140"/>
      <c r="F116" s="140"/>
      <c r="G116" s="140"/>
      <c r="H116" s="140"/>
      <c r="I116" s="140"/>
      <c r="J116" s="140"/>
      <c r="K116" s="140"/>
      <c r="L116" s="138"/>
    </row>
    <row r="117" spans="2:12" ht="13.5" customHeight="1" x14ac:dyDescent="0.2">
      <c r="B117" s="29" t="str">
        <f t="shared" si="1"/>
        <v/>
      </c>
      <c r="C117" s="46"/>
      <c r="D117" s="46"/>
      <c r="E117" s="46"/>
      <c r="F117" s="46"/>
      <c r="G117" s="46"/>
      <c r="H117" s="46"/>
      <c r="I117" s="46"/>
      <c r="J117" s="46"/>
      <c r="K117" s="46"/>
      <c r="L117" s="46"/>
    </row>
    <row r="118" spans="2:12" ht="13.5" customHeight="1" x14ac:dyDescent="0.2">
      <c r="B118" s="29" t="str">
        <f t="shared" si="1"/>
        <v/>
      </c>
      <c r="C118" s="187" t="e">
        <f>Import_Município</f>
        <v>#NAME?</v>
      </c>
      <c r="D118" s="152"/>
      <c r="E118" s="152"/>
      <c r="F118" s="152"/>
      <c r="G118" s="46"/>
      <c r="H118" s="46"/>
      <c r="I118" s="185" t="s">
        <v>262</v>
      </c>
      <c r="J118" s="152"/>
      <c r="K118" s="152"/>
      <c r="L118" s="152"/>
    </row>
    <row r="119" spans="2:12" ht="13.5" customHeight="1" x14ac:dyDescent="0.2">
      <c r="B119" s="29" t="str">
        <f t="shared" si="1"/>
        <v/>
      </c>
      <c r="C119" s="186" t="s">
        <v>110</v>
      </c>
      <c r="D119" s="145"/>
      <c r="E119" s="145"/>
      <c r="F119" s="145"/>
      <c r="G119" s="46"/>
      <c r="H119" s="48"/>
      <c r="I119" s="49" t="s">
        <v>111</v>
      </c>
      <c r="J119" s="50"/>
      <c r="K119" s="50"/>
      <c r="L119" s="50"/>
    </row>
    <row r="120" spans="2:12" ht="13.5" customHeight="1" x14ac:dyDescent="0.2">
      <c r="B120" s="29" t="str">
        <f t="shared" si="1"/>
        <v/>
      </c>
      <c r="C120" s="46"/>
      <c r="D120" s="46"/>
      <c r="E120" s="46"/>
      <c r="F120" s="46"/>
      <c r="G120" s="46"/>
      <c r="H120" s="46"/>
      <c r="I120" s="46"/>
      <c r="J120" s="46"/>
      <c r="K120" s="46"/>
      <c r="L120" s="46"/>
    </row>
    <row r="121" spans="2:12" ht="13.5" customHeight="1" x14ac:dyDescent="0.2">
      <c r="B121" s="29" t="str">
        <f t="shared" si="1"/>
        <v/>
      </c>
      <c r="C121" s="182"/>
      <c r="D121" s="145"/>
      <c r="E121" s="145"/>
      <c r="F121" s="145"/>
      <c r="G121" s="52"/>
      <c r="H121" s="46"/>
      <c r="I121" s="46"/>
      <c r="J121" s="46"/>
      <c r="K121" s="46"/>
      <c r="L121" s="46"/>
    </row>
    <row r="122" spans="2:12" ht="13.5" customHeight="1" x14ac:dyDescent="0.2">
      <c r="B122" s="29" t="str">
        <f t="shared" si="1"/>
        <v/>
      </c>
      <c r="C122" s="149" t="s">
        <v>112</v>
      </c>
      <c r="D122" s="148"/>
      <c r="E122" s="148"/>
      <c r="F122" s="148"/>
      <c r="G122" s="46"/>
      <c r="H122" s="46"/>
      <c r="I122" s="46"/>
      <c r="J122" s="46"/>
      <c r="K122" s="46"/>
      <c r="L122" s="46"/>
    </row>
    <row r="123" spans="2:12" ht="13.5" customHeight="1" x14ac:dyDescent="0.2">
      <c r="B123" s="29" t="str">
        <f t="shared" si="1"/>
        <v/>
      </c>
      <c r="C123" s="144" t="s">
        <v>154</v>
      </c>
      <c r="D123" s="145"/>
      <c r="E123" s="145"/>
      <c r="F123" s="145"/>
      <c r="G123" s="52"/>
      <c r="H123" s="46"/>
      <c r="I123" s="46"/>
      <c r="J123" s="46"/>
      <c r="K123" s="46"/>
      <c r="L123" s="46"/>
    </row>
    <row r="124" spans="2:12" ht="13.5" customHeight="1" x14ac:dyDescent="0.2">
      <c r="B124" s="29" t="str">
        <f t="shared" si="1"/>
        <v/>
      </c>
      <c r="C124" s="144" t="s">
        <v>114</v>
      </c>
      <c r="D124" s="145"/>
      <c r="E124" s="145"/>
      <c r="F124" s="145"/>
      <c r="G124" s="52"/>
      <c r="H124" s="46"/>
      <c r="I124" s="46"/>
      <c r="J124" s="46"/>
      <c r="K124" s="46"/>
      <c r="L124" s="46"/>
    </row>
    <row r="125" spans="2:12" ht="13.5" customHeight="1" x14ac:dyDescent="0.2">
      <c r="B125" s="29" t="str">
        <f t="shared" si="1"/>
        <v/>
      </c>
      <c r="C125" s="144" t="s">
        <v>115</v>
      </c>
      <c r="D125" s="145"/>
      <c r="E125" s="145"/>
      <c r="F125" s="145"/>
      <c r="G125" s="52"/>
      <c r="H125" s="46"/>
      <c r="I125" s="46"/>
      <c r="J125" s="46"/>
      <c r="K125" s="46"/>
      <c r="L125" s="46"/>
    </row>
    <row r="126" spans="2:12" ht="12.75" customHeight="1" x14ac:dyDescent="0.2"/>
    <row r="127" spans="2:12" ht="12.75" customHeight="1" x14ac:dyDescent="0.2"/>
    <row r="128" spans="2:12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mergeCells count="143">
    <mergeCell ref="C121:F121"/>
    <mergeCell ref="C122:F122"/>
    <mergeCell ref="C123:F123"/>
    <mergeCell ref="C124:F124"/>
    <mergeCell ref="C125:F125"/>
    <mergeCell ref="C111:L111"/>
    <mergeCell ref="C113:L113"/>
    <mergeCell ref="C116:L116"/>
    <mergeCell ref="C118:F118"/>
    <mergeCell ref="I118:L118"/>
    <mergeCell ref="C119:F119"/>
    <mergeCell ref="C102:J102"/>
    <mergeCell ref="N102:P102"/>
    <mergeCell ref="C103:J103"/>
    <mergeCell ref="D105:L105"/>
    <mergeCell ref="C107:L107"/>
    <mergeCell ref="F108:F109"/>
    <mergeCell ref="G108:I108"/>
    <mergeCell ref="J108:J109"/>
    <mergeCell ref="G109:I109"/>
    <mergeCell ref="C99:J99"/>
    <mergeCell ref="N99:P99"/>
    <mergeCell ref="C100:J100"/>
    <mergeCell ref="N100:P100"/>
    <mergeCell ref="C101:J101"/>
    <mergeCell ref="N101:P101"/>
    <mergeCell ref="C96:J96"/>
    <mergeCell ref="N96:P96"/>
    <mergeCell ref="C97:J97"/>
    <mergeCell ref="N97:P97"/>
    <mergeCell ref="C98:J98"/>
    <mergeCell ref="N98:P98"/>
    <mergeCell ref="Q92:Q93"/>
    <mergeCell ref="R92:R93"/>
    <mergeCell ref="S92:S93"/>
    <mergeCell ref="C94:J94"/>
    <mergeCell ref="N94:P94"/>
    <mergeCell ref="C95:J95"/>
    <mergeCell ref="N95:P95"/>
    <mergeCell ref="C89:L89"/>
    <mergeCell ref="C90:L90"/>
    <mergeCell ref="C92:J93"/>
    <mergeCell ref="K92:K93"/>
    <mergeCell ref="L92:L93"/>
    <mergeCell ref="N92:P93"/>
    <mergeCell ref="C81:F81"/>
    <mergeCell ref="C82:F82"/>
    <mergeCell ref="C83:F83"/>
    <mergeCell ref="C84:F84"/>
    <mergeCell ref="C85:F85"/>
    <mergeCell ref="C87:L87"/>
    <mergeCell ref="C71:L71"/>
    <mergeCell ref="C73:L73"/>
    <mergeCell ref="C76:L76"/>
    <mergeCell ref="C78:F78"/>
    <mergeCell ref="I78:L78"/>
    <mergeCell ref="C79:F79"/>
    <mergeCell ref="C62:J62"/>
    <mergeCell ref="N62:P62"/>
    <mergeCell ref="C63:J63"/>
    <mergeCell ref="D65:L65"/>
    <mergeCell ref="C67:L67"/>
    <mergeCell ref="F68:F69"/>
    <mergeCell ref="G68:I68"/>
    <mergeCell ref="J68:J69"/>
    <mergeCell ref="G69:I69"/>
    <mergeCell ref="C59:J59"/>
    <mergeCell ref="N59:P59"/>
    <mergeCell ref="C60:J60"/>
    <mergeCell ref="N60:P60"/>
    <mergeCell ref="C61:J61"/>
    <mergeCell ref="N61:P61"/>
    <mergeCell ref="C56:J56"/>
    <mergeCell ref="N56:P56"/>
    <mergeCell ref="C57:J57"/>
    <mergeCell ref="N57:P57"/>
    <mergeCell ref="C58:J58"/>
    <mergeCell ref="N58:P58"/>
    <mergeCell ref="Q52:Q53"/>
    <mergeCell ref="R52:R53"/>
    <mergeCell ref="S52:S53"/>
    <mergeCell ref="C54:J54"/>
    <mergeCell ref="N54:P54"/>
    <mergeCell ref="C55:J55"/>
    <mergeCell ref="N55:P55"/>
    <mergeCell ref="C49:L49"/>
    <mergeCell ref="C50:L50"/>
    <mergeCell ref="C52:J53"/>
    <mergeCell ref="K52:K53"/>
    <mergeCell ref="L52:L53"/>
    <mergeCell ref="N52:P53"/>
    <mergeCell ref="C41:F41"/>
    <mergeCell ref="C42:F42"/>
    <mergeCell ref="C43:F43"/>
    <mergeCell ref="C44:F44"/>
    <mergeCell ref="C45:F45"/>
    <mergeCell ref="C47:L47"/>
    <mergeCell ref="C31:L31"/>
    <mergeCell ref="C33:L33"/>
    <mergeCell ref="C36:L36"/>
    <mergeCell ref="C38:F38"/>
    <mergeCell ref="I38:L38"/>
    <mergeCell ref="C39:F39"/>
    <mergeCell ref="C22:J22"/>
    <mergeCell ref="N22:P22"/>
    <mergeCell ref="C23:J23"/>
    <mergeCell ref="D25:L25"/>
    <mergeCell ref="C27:L27"/>
    <mergeCell ref="F28:F29"/>
    <mergeCell ref="G28:I28"/>
    <mergeCell ref="J28:J29"/>
    <mergeCell ref="G29:I29"/>
    <mergeCell ref="C19:J19"/>
    <mergeCell ref="N19:P19"/>
    <mergeCell ref="C20:J20"/>
    <mergeCell ref="N20:P20"/>
    <mergeCell ref="C21:J21"/>
    <mergeCell ref="N21:P21"/>
    <mergeCell ref="C16:J16"/>
    <mergeCell ref="N16:P16"/>
    <mergeCell ref="C17:J17"/>
    <mergeCell ref="N17:P17"/>
    <mergeCell ref="C18:J18"/>
    <mergeCell ref="N18:P18"/>
    <mergeCell ref="C14:J14"/>
    <mergeCell ref="N14:P14"/>
    <mergeCell ref="C15:J15"/>
    <mergeCell ref="N15:P15"/>
    <mergeCell ref="C9:L9"/>
    <mergeCell ref="C10:L10"/>
    <mergeCell ref="C12:J13"/>
    <mergeCell ref="K12:K13"/>
    <mergeCell ref="L12:L13"/>
    <mergeCell ref="N12:P13"/>
    <mergeCell ref="C1:L1"/>
    <mergeCell ref="C3:J3"/>
    <mergeCell ref="K3:L3"/>
    <mergeCell ref="C4:J4"/>
    <mergeCell ref="K4:L4"/>
    <mergeCell ref="C7:L7"/>
    <mergeCell ref="Q12:Q13"/>
    <mergeCell ref="R12:R13"/>
    <mergeCell ref="S12:S13"/>
  </mergeCells>
  <conditionalFormatting sqref="C23:K23 C63:L63 C103:L103">
    <cfRule type="expression" dxfId="11" priority="1">
      <formula>DESONERACAO="não"</formula>
    </cfRule>
  </conditionalFormatting>
  <conditionalFormatting sqref="N22:P22 N62:P62 N102:P102">
    <cfRule type="expression" dxfId="10" priority="2">
      <formula>AND(N22&lt;&gt;"OK",N22&lt;&gt;"-",N22&lt;&gt;"")</formula>
    </cfRule>
  </conditionalFormatting>
  <conditionalFormatting sqref="N22:P22 N62:P62 N102:P102">
    <cfRule type="cellIs" dxfId="9" priority="3" operator="equal">
      <formula>"OK"</formula>
    </cfRule>
  </conditionalFormatting>
  <conditionalFormatting sqref="L62 L102 L22:L23">
    <cfRule type="expression" dxfId="8" priority="4">
      <formula>DESONERACAO="não"</formula>
    </cfRule>
  </conditionalFormatting>
  <dataValidations count="4">
    <dataValidation type="decimal" allowBlank="1" showInputMessage="1" showErrorMessage="1" prompt="Erro de valores - Digite um valor maior do que 0." sqref="L20 L60 L100">
      <formula1>0</formula1>
      <formula2>1</formula2>
    </dataValidation>
    <dataValidation type="decimal" allowBlank="1" showInputMessage="1" showErrorMessage="1" prompt="Erro de valores - Digite um valor entre 0% e 100%" sqref="L14:L19 L54:L59 L94:L99">
      <formula1>0</formula1>
      <formula2>1</formula2>
    </dataValidation>
    <dataValidation type="decimal" allowBlank="1" showInputMessage="1" showErrorMessage="1" prompt="Valores admissíveis: - Insira valores entre 0 e 100%." sqref="K3">
      <formula1>0</formula1>
      <formula2>1</formula2>
    </dataValidation>
    <dataValidation type="decimal" operator="greaterThanOrEqual" allowBlank="1" showInputMessage="1" showErrorMessage="1" prompt="Valores comuns: - Normalmente entre 2 e 5%." sqref="K4">
      <formula1>0</formula1>
    </dataValidation>
  </dataValidations>
  <pageMargins left="1.1811023622047243" right="0.78740157480314965" top="1.9685039370078741" bottom="0.39370078740157483" header="0.78740157480314965" footer="0.39370078740157483"/>
  <pageSetup paperSize="9" scale="70" fitToHeight="0" orientation="portrait" r:id="rId1"/>
  <headerFooter differentFirst="1">
    <oddFooter>&amp;R&amp;P</oddFooter>
    <firstHeader>&amp;L&amp;G&amp;R
&amp;G</firstHeader>
    <firstFooter>&amp;R&amp;P</first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G1:AE1000"/>
  <sheetViews>
    <sheetView showGridLines="0" view="pageLayout" topLeftCell="A4" zoomScale="75" zoomScaleNormal="70" zoomScalePageLayoutView="75" workbookViewId="0">
      <selection activeCell="O22" sqref="O22:P22"/>
    </sheetView>
  </sheetViews>
  <sheetFormatPr defaultColWidth="12.7109375" defaultRowHeight="15" customHeight="1" x14ac:dyDescent="0.2"/>
  <cols>
    <col min="1" max="6" width="8" customWidth="1"/>
    <col min="7" max="16" width="19" customWidth="1"/>
    <col min="17" max="31" width="8" customWidth="1"/>
  </cols>
  <sheetData>
    <row r="1" spans="7:24" ht="13.5" customHeight="1" x14ac:dyDescent="0.2">
      <c r="G1" s="154" t="s">
        <v>156</v>
      </c>
      <c r="H1" s="140"/>
      <c r="I1" s="140"/>
      <c r="J1" s="140"/>
      <c r="K1" s="140"/>
      <c r="L1" s="140"/>
      <c r="M1" s="140"/>
      <c r="N1" s="140"/>
      <c r="O1" s="140"/>
      <c r="P1" s="138"/>
    </row>
    <row r="2" spans="7:24" ht="13.5" customHeight="1" x14ac:dyDescent="0.2">
      <c r="G2" s="190" t="s">
        <v>4</v>
      </c>
      <c r="H2" s="191" t="s">
        <v>157</v>
      </c>
      <c r="I2" s="148"/>
      <c r="J2" s="168"/>
      <c r="K2" s="192" t="s">
        <v>158</v>
      </c>
      <c r="L2" s="69">
        <v>1</v>
      </c>
      <c r="M2" s="69">
        <v>2</v>
      </c>
      <c r="N2" s="69">
        <v>3</v>
      </c>
      <c r="O2" s="69">
        <v>4</v>
      </c>
      <c r="P2" s="69">
        <v>5</v>
      </c>
      <c r="R2" s="46"/>
      <c r="V2" s="46"/>
      <c r="W2" s="46"/>
      <c r="X2" s="46"/>
    </row>
    <row r="3" spans="7:24" ht="13.5" customHeight="1" x14ac:dyDescent="0.2">
      <c r="G3" s="132"/>
      <c r="H3" s="169"/>
      <c r="I3" s="152"/>
      <c r="J3" s="170"/>
      <c r="K3" s="193"/>
      <c r="L3" s="70">
        <v>44682</v>
      </c>
      <c r="M3" s="70">
        <v>44713</v>
      </c>
      <c r="N3" s="70">
        <v>44743</v>
      </c>
      <c r="O3" s="70">
        <v>44774</v>
      </c>
      <c r="P3" s="70">
        <v>44805</v>
      </c>
      <c r="U3" s="46"/>
      <c r="V3" s="46"/>
      <c r="W3" s="46"/>
      <c r="X3" s="46"/>
    </row>
    <row r="4" spans="7:24" ht="13.5" customHeight="1" x14ac:dyDescent="0.2">
      <c r="G4" s="71" t="e">
        <f>#REF!</f>
        <v>#REF!</v>
      </c>
      <c r="H4" s="194" t="e">
        <f>#REF!</f>
        <v>#REF!</v>
      </c>
      <c r="I4" s="148"/>
      <c r="J4" s="168"/>
      <c r="K4" s="72" t="e">
        <f>K5/K25</f>
        <v>#REF!</v>
      </c>
      <c r="L4" s="73"/>
      <c r="M4" s="73"/>
      <c r="N4" s="73"/>
      <c r="O4" s="73"/>
      <c r="P4" s="73"/>
      <c r="U4" s="46"/>
      <c r="V4" s="46"/>
      <c r="X4" s="46"/>
    </row>
    <row r="5" spans="7:24" ht="13.5" customHeight="1" x14ac:dyDescent="0.2">
      <c r="G5" s="74"/>
      <c r="H5" s="189" t="s">
        <v>159</v>
      </c>
      <c r="I5" s="140"/>
      <c r="J5" s="138"/>
      <c r="K5" s="75" t="e">
        <f>#REF!*22</f>
        <v>#REF!</v>
      </c>
      <c r="L5" s="76" t="e">
        <f t="shared" ref="L5:P5" si="0">L4*$K5</f>
        <v>#REF!</v>
      </c>
      <c r="M5" s="76" t="e">
        <f t="shared" si="0"/>
        <v>#REF!</v>
      </c>
      <c r="N5" s="76" t="e">
        <f t="shared" si="0"/>
        <v>#REF!</v>
      </c>
      <c r="O5" s="76" t="e">
        <f t="shared" si="0"/>
        <v>#REF!</v>
      </c>
      <c r="P5" s="76" t="e">
        <f t="shared" si="0"/>
        <v>#REF!</v>
      </c>
      <c r="R5" s="46"/>
      <c r="T5" s="46"/>
      <c r="U5" s="46"/>
      <c r="V5" s="46"/>
      <c r="X5" s="46"/>
    </row>
    <row r="6" spans="7:24" ht="13.5" customHeight="1" x14ac:dyDescent="0.2">
      <c r="G6" s="77" t="e">
        <f>#REF!</f>
        <v>#REF!</v>
      </c>
      <c r="H6" s="195" t="e">
        <f>#REF!</f>
        <v>#REF!</v>
      </c>
      <c r="I6" s="145"/>
      <c r="J6" s="163"/>
      <c r="K6" s="72" t="e">
        <f>K7/K25</f>
        <v>#REF!</v>
      </c>
      <c r="L6" s="73"/>
      <c r="M6" s="73"/>
      <c r="N6" s="78"/>
      <c r="O6" s="55"/>
      <c r="P6" s="55"/>
    </row>
    <row r="7" spans="7:24" ht="13.5" customHeight="1" x14ac:dyDescent="0.2">
      <c r="G7" s="74"/>
      <c r="H7" s="189" t="s">
        <v>160</v>
      </c>
      <c r="I7" s="140"/>
      <c r="J7" s="138"/>
      <c r="K7" s="75" t="e">
        <f>#REF!*22</f>
        <v>#REF!</v>
      </c>
      <c r="L7" s="76" t="e">
        <f t="shared" ref="L7:P7" si="1">L6*$K7</f>
        <v>#REF!</v>
      </c>
      <c r="M7" s="76" t="e">
        <f t="shared" si="1"/>
        <v>#REF!</v>
      </c>
      <c r="N7" s="76" t="e">
        <f t="shared" si="1"/>
        <v>#REF!</v>
      </c>
      <c r="O7" s="76" t="e">
        <f t="shared" si="1"/>
        <v>#REF!</v>
      </c>
      <c r="P7" s="76" t="e">
        <f t="shared" si="1"/>
        <v>#REF!</v>
      </c>
    </row>
    <row r="8" spans="7:24" ht="13.5" customHeight="1" x14ac:dyDescent="0.2">
      <c r="G8" s="77" t="e">
        <f>#REF!</f>
        <v>#REF!</v>
      </c>
      <c r="H8" s="196" t="e">
        <f>#REF!</f>
        <v>#REF!</v>
      </c>
      <c r="I8" s="152"/>
      <c r="J8" s="170"/>
      <c r="K8" s="72" t="e">
        <f>K9/K25</f>
        <v>#REF!</v>
      </c>
      <c r="L8" s="73"/>
      <c r="M8" s="73"/>
      <c r="N8" s="73"/>
      <c r="O8" s="55"/>
      <c r="P8" s="55"/>
    </row>
    <row r="9" spans="7:24" ht="13.5" customHeight="1" x14ac:dyDescent="0.2">
      <c r="G9" s="74"/>
      <c r="H9" s="189" t="s">
        <v>161</v>
      </c>
      <c r="I9" s="140"/>
      <c r="J9" s="138"/>
      <c r="K9" s="75" t="e">
        <f>#REF!*22</f>
        <v>#REF!</v>
      </c>
      <c r="L9" s="76" t="e">
        <f t="shared" ref="L9:P9" si="2">L8*$K9</f>
        <v>#REF!</v>
      </c>
      <c r="M9" s="76" t="e">
        <f t="shared" si="2"/>
        <v>#REF!</v>
      </c>
      <c r="N9" s="76" t="e">
        <f t="shared" si="2"/>
        <v>#REF!</v>
      </c>
      <c r="O9" s="76" t="e">
        <f t="shared" si="2"/>
        <v>#REF!</v>
      </c>
      <c r="P9" s="76" t="e">
        <f t="shared" si="2"/>
        <v>#REF!</v>
      </c>
    </row>
    <row r="10" spans="7:24" ht="13.5" customHeight="1" x14ac:dyDescent="0.2">
      <c r="G10" s="79" t="e">
        <f>#REF!</f>
        <v>#REF!</v>
      </c>
      <c r="H10" s="197" t="e">
        <f>#REF!</f>
        <v>#REF!</v>
      </c>
      <c r="I10" s="140"/>
      <c r="J10" s="138"/>
      <c r="K10" s="72" t="e">
        <f>K11/K25</f>
        <v>#REF!</v>
      </c>
      <c r="L10" s="78"/>
      <c r="M10" s="73"/>
      <c r="N10" s="73"/>
      <c r="O10" s="73"/>
      <c r="P10" s="55"/>
    </row>
    <row r="11" spans="7:24" ht="13.5" customHeight="1" x14ac:dyDescent="0.2">
      <c r="G11" s="74"/>
      <c r="H11" s="189" t="s">
        <v>162</v>
      </c>
      <c r="I11" s="140"/>
      <c r="J11" s="138"/>
      <c r="K11" s="75" t="e">
        <f>#REF!*22</f>
        <v>#REF!</v>
      </c>
      <c r="L11" s="76" t="e">
        <f t="shared" ref="L11:P11" si="3">L10*$K11</f>
        <v>#REF!</v>
      </c>
      <c r="M11" s="76" t="e">
        <f t="shared" si="3"/>
        <v>#REF!</v>
      </c>
      <c r="N11" s="76" t="e">
        <f t="shared" si="3"/>
        <v>#REF!</v>
      </c>
      <c r="O11" s="76" t="e">
        <f t="shared" si="3"/>
        <v>#REF!</v>
      </c>
      <c r="P11" s="76" t="e">
        <f t="shared" si="3"/>
        <v>#REF!</v>
      </c>
      <c r="R11" s="46"/>
      <c r="V11" s="46"/>
      <c r="W11" s="46"/>
      <c r="X11" s="46"/>
    </row>
    <row r="12" spans="7:24" ht="13.5" customHeight="1" x14ac:dyDescent="0.2">
      <c r="G12" s="79" t="e">
        <f>#REF!</f>
        <v>#REF!</v>
      </c>
      <c r="H12" s="197" t="e">
        <f>#REF!</f>
        <v>#REF!</v>
      </c>
      <c r="I12" s="140"/>
      <c r="J12" s="138"/>
      <c r="K12" s="72" t="e">
        <f>K13/K25</f>
        <v>#REF!</v>
      </c>
      <c r="L12" s="78"/>
      <c r="M12" s="78"/>
      <c r="N12" s="73"/>
      <c r="O12" s="73"/>
      <c r="P12" s="55"/>
      <c r="R12" s="46"/>
      <c r="V12" s="46"/>
      <c r="W12" s="46"/>
      <c r="X12" s="46"/>
    </row>
    <row r="13" spans="7:24" ht="13.5" customHeight="1" x14ac:dyDescent="0.2">
      <c r="G13" s="74"/>
      <c r="H13" s="189" t="s">
        <v>163</v>
      </c>
      <c r="I13" s="140"/>
      <c r="J13" s="138"/>
      <c r="K13" s="75" t="e">
        <f>#REF!*22</f>
        <v>#REF!</v>
      </c>
      <c r="L13" s="76" t="e">
        <f t="shared" ref="L13:P13" si="4">L12*$K13</f>
        <v>#REF!</v>
      </c>
      <c r="M13" s="76" t="e">
        <f t="shared" si="4"/>
        <v>#REF!</v>
      </c>
      <c r="N13" s="76" t="e">
        <f t="shared" si="4"/>
        <v>#REF!</v>
      </c>
      <c r="O13" s="76" t="e">
        <f t="shared" si="4"/>
        <v>#REF!</v>
      </c>
      <c r="P13" s="76" t="e">
        <f t="shared" si="4"/>
        <v>#REF!</v>
      </c>
      <c r="R13" s="46"/>
      <c r="V13" s="46"/>
      <c r="W13" s="46"/>
      <c r="X13" s="46"/>
    </row>
    <row r="14" spans="7:24" ht="13.5" customHeight="1" x14ac:dyDescent="0.2">
      <c r="G14" s="79" t="e">
        <f>#REF!</f>
        <v>#REF!</v>
      </c>
      <c r="H14" s="197" t="e">
        <f>#REF!</f>
        <v>#REF!</v>
      </c>
      <c r="I14" s="140"/>
      <c r="J14" s="138"/>
      <c r="K14" s="72" t="e">
        <f>K15/K25</f>
        <v>#REF!</v>
      </c>
      <c r="L14" s="78"/>
      <c r="M14" s="78"/>
      <c r="N14" s="73"/>
      <c r="O14" s="73"/>
      <c r="P14" s="73"/>
      <c r="U14" s="46"/>
      <c r="V14" s="46"/>
      <c r="W14" s="46"/>
      <c r="X14" s="46"/>
    </row>
    <row r="15" spans="7:24" ht="13.5" customHeight="1" x14ac:dyDescent="0.2">
      <c r="G15" s="74"/>
      <c r="H15" s="189" t="s">
        <v>164</v>
      </c>
      <c r="I15" s="140"/>
      <c r="J15" s="138"/>
      <c r="K15" s="75" t="e">
        <f>#REF!*22</f>
        <v>#REF!</v>
      </c>
      <c r="L15" s="76" t="e">
        <f t="shared" ref="L15:P15" si="5">L14*$K15</f>
        <v>#REF!</v>
      </c>
      <c r="M15" s="76" t="e">
        <f t="shared" si="5"/>
        <v>#REF!</v>
      </c>
      <c r="N15" s="76" t="e">
        <f t="shared" si="5"/>
        <v>#REF!</v>
      </c>
      <c r="O15" s="76" t="e">
        <f t="shared" si="5"/>
        <v>#REF!</v>
      </c>
      <c r="P15" s="76" t="e">
        <f t="shared" si="5"/>
        <v>#REF!</v>
      </c>
    </row>
    <row r="16" spans="7:24" ht="13.5" customHeight="1" x14ac:dyDescent="0.2">
      <c r="G16" s="79" t="e">
        <f>#REF!</f>
        <v>#REF!</v>
      </c>
      <c r="H16" s="197" t="e">
        <f>#REF!</f>
        <v>#REF!</v>
      </c>
      <c r="I16" s="140"/>
      <c r="J16" s="138"/>
      <c r="K16" s="80" t="e">
        <f>K17/K25</f>
        <v>#REF!</v>
      </c>
      <c r="L16" s="78"/>
      <c r="M16" s="78"/>
      <c r="N16" s="73"/>
      <c r="O16" s="73"/>
      <c r="P16" s="55"/>
      <c r="R16" s="46"/>
      <c r="V16" s="46"/>
      <c r="W16" s="46"/>
      <c r="X16" s="46"/>
    </row>
    <row r="17" spans="7:31" ht="13.5" customHeight="1" x14ac:dyDescent="0.2">
      <c r="G17" s="74"/>
      <c r="H17" s="189" t="s">
        <v>165</v>
      </c>
      <c r="I17" s="140"/>
      <c r="J17" s="138"/>
      <c r="K17" s="75" t="e">
        <f>#REF!*22</f>
        <v>#REF!</v>
      </c>
      <c r="L17" s="76" t="e">
        <f t="shared" ref="L17:P17" si="6">L16*$K17</f>
        <v>#REF!</v>
      </c>
      <c r="M17" s="76" t="e">
        <f t="shared" si="6"/>
        <v>#REF!</v>
      </c>
      <c r="N17" s="76" t="e">
        <f t="shared" si="6"/>
        <v>#REF!</v>
      </c>
      <c r="O17" s="76" t="e">
        <f t="shared" si="6"/>
        <v>#REF!</v>
      </c>
      <c r="P17" s="76" t="e">
        <f t="shared" si="6"/>
        <v>#REF!</v>
      </c>
    </row>
    <row r="18" spans="7:31" ht="13.5" customHeight="1" x14ac:dyDescent="0.2">
      <c r="G18" s="79" t="e">
        <f>#REF!</f>
        <v>#REF!</v>
      </c>
      <c r="H18" s="197" t="e">
        <f>#REF!</f>
        <v>#REF!</v>
      </c>
      <c r="I18" s="140"/>
      <c r="J18" s="138"/>
      <c r="K18" s="80" t="e">
        <f>K19/K25</f>
        <v>#REF!</v>
      </c>
      <c r="L18" s="55"/>
      <c r="M18" s="55"/>
      <c r="N18" s="73"/>
      <c r="O18" s="73"/>
      <c r="P18" s="55"/>
    </row>
    <row r="19" spans="7:31" ht="13.5" customHeight="1" x14ac:dyDescent="0.2">
      <c r="G19" s="74"/>
      <c r="H19" s="189" t="s">
        <v>166</v>
      </c>
      <c r="I19" s="140"/>
      <c r="J19" s="138"/>
      <c r="K19" s="75" t="e">
        <f>#REF!*22</f>
        <v>#REF!</v>
      </c>
      <c r="L19" s="76" t="e">
        <f t="shared" ref="L19:P19" si="7">L18*$K19</f>
        <v>#REF!</v>
      </c>
      <c r="M19" s="76" t="e">
        <f t="shared" si="7"/>
        <v>#REF!</v>
      </c>
      <c r="N19" s="76" t="e">
        <f t="shared" si="7"/>
        <v>#REF!</v>
      </c>
      <c r="O19" s="76" t="e">
        <f t="shared" si="7"/>
        <v>#REF!</v>
      </c>
      <c r="P19" s="76" t="e">
        <f t="shared" si="7"/>
        <v>#REF!</v>
      </c>
    </row>
    <row r="20" spans="7:31" ht="13.5" customHeight="1" x14ac:dyDescent="0.2">
      <c r="G20" s="79" t="e">
        <f>#REF!</f>
        <v>#REF!</v>
      </c>
      <c r="H20" s="197" t="e">
        <f>#REF!</f>
        <v>#REF!</v>
      </c>
      <c r="I20" s="140"/>
      <c r="J20" s="138"/>
      <c r="K20" s="72" t="e">
        <f>K21/K25</f>
        <v>#REF!</v>
      </c>
      <c r="L20" s="55"/>
      <c r="M20" s="55"/>
      <c r="N20" s="55"/>
      <c r="O20" s="73"/>
      <c r="P20" s="73"/>
    </row>
    <row r="21" spans="7:31" ht="13.5" customHeight="1" x14ac:dyDescent="0.2">
      <c r="G21" s="74"/>
      <c r="H21" s="189" t="s">
        <v>167</v>
      </c>
      <c r="I21" s="140"/>
      <c r="J21" s="138"/>
      <c r="K21" s="75" t="e">
        <f>#REF!*22</f>
        <v>#REF!</v>
      </c>
      <c r="L21" s="76" t="e">
        <f t="shared" ref="L21:P21" si="8">L20*$K21</f>
        <v>#REF!</v>
      </c>
      <c r="M21" s="76" t="e">
        <f t="shared" si="8"/>
        <v>#REF!</v>
      </c>
      <c r="N21" s="76" t="e">
        <f t="shared" si="8"/>
        <v>#REF!</v>
      </c>
      <c r="O21" s="76" t="e">
        <f t="shared" si="8"/>
        <v>#REF!</v>
      </c>
      <c r="P21" s="76" t="e">
        <f t="shared" si="8"/>
        <v>#REF!</v>
      </c>
    </row>
    <row r="22" spans="7:31" ht="13.5" customHeight="1" x14ac:dyDescent="0.2">
      <c r="G22" s="81" t="e">
        <f>#REF!</f>
        <v>#REF!</v>
      </c>
      <c r="H22" s="197" t="e">
        <f>#REF!</f>
        <v>#REF!</v>
      </c>
      <c r="I22" s="140"/>
      <c r="J22" s="138"/>
      <c r="K22" s="72" t="e">
        <f>K23/K25</f>
        <v>#REF!</v>
      </c>
      <c r="L22" s="55"/>
      <c r="M22" s="55"/>
      <c r="N22" s="78"/>
      <c r="O22" s="73"/>
      <c r="P22" s="73"/>
      <c r="R22" s="46"/>
      <c r="V22" s="46"/>
      <c r="W22" s="46"/>
      <c r="X22" s="46"/>
      <c r="Y22" s="46"/>
      <c r="AC22" s="46"/>
      <c r="AD22" s="46"/>
      <c r="AE22" s="46"/>
    </row>
    <row r="23" spans="7:31" ht="13.5" customHeight="1" x14ac:dyDescent="0.2">
      <c r="G23" s="82"/>
      <c r="H23" s="189" t="s">
        <v>168</v>
      </c>
      <c r="I23" s="140"/>
      <c r="J23" s="138"/>
      <c r="K23" s="75" t="e">
        <f>#REF!*22</f>
        <v>#REF!</v>
      </c>
      <c r="L23" s="76" t="e">
        <f t="shared" ref="L23:P23" si="9">L22*$K23</f>
        <v>#REF!</v>
      </c>
      <c r="M23" s="76" t="e">
        <f t="shared" si="9"/>
        <v>#REF!</v>
      </c>
      <c r="N23" s="76" t="e">
        <f t="shared" si="9"/>
        <v>#REF!</v>
      </c>
      <c r="O23" s="76" t="e">
        <f t="shared" si="9"/>
        <v>#REF!</v>
      </c>
      <c r="P23" s="76" t="e">
        <f t="shared" si="9"/>
        <v>#REF!</v>
      </c>
      <c r="R23" s="46"/>
      <c r="V23" s="46"/>
      <c r="W23" s="46"/>
      <c r="X23" s="46"/>
      <c r="Y23" s="46"/>
      <c r="AC23" s="46"/>
      <c r="AD23" s="46"/>
      <c r="AE23" s="46"/>
    </row>
    <row r="24" spans="7:31" ht="13.5" customHeight="1" x14ac:dyDescent="0.2">
      <c r="G24" s="198" t="s">
        <v>169</v>
      </c>
      <c r="H24" s="140"/>
      <c r="I24" s="140"/>
      <c r="J24" s="138"/>
      <c r="K24" s="83" t="e">
        <f t="shared" ref="K24:K25" si="10">SUM(K4,K6,K8,K10,K12,K14,K16,K18,K20,K22)</f>
        <v>#REF!</v>
      </c>
      <c r="L24" s="80" t="e">
        <f t="shared" ref="L24:P24" si="11">L25/$K$25</f>
        <v>#REF!</v>
      </c>
      <c r="M24" s="80" t="e">
        <f t="shared" si="11"/>
        <v>#REF!</v>
      </c>
      <c r="N24" s="80" t="e">
        <f t="shared" si="11"/>
        <v>#REF!</v>
      </c>
      <c r="O24" s="80" t="e">
        <f t="shared" si="11"/>
        <v>#REF!</v>
      </c>
      <c r="P24" s="80" t="e">
        <f t="shared" si="11"/>
        <v>#REF!</v>
      </c>
      <c r="V24" s="46"/>
      <c r="W24" s="46"/>
      <c r="X24" s="46"/>
      <c r="Y24" s="46"/>
      <c r="AC24" s="46"/>
      <c r="AD24" s="46"/>
      <c r="AE24" s="46"/>
    </row>
    <row r="25" spans="7:31" ht="13.5" customHeight="1" x14ac:dyDescent="0.2">
      <c r="G25" s="198" t="s">
        <v>170</v>
      </c>
      <c r="H25" s="140"/>
      <c r="I25" s="140"/>
      <c r="J25" s="138"/>
      <c r="K25" s="76" t="e">
        <f t="shared" si="10"/>
        <v>#REF!</v>
      </c>
      <c r="L25" s="76" t="e">
        <f>SUM(L5,L7,L9)</f>
        <v>#REF!</v>
      </c>
      <c r="M25" s="76" t="e">
        <f>SUM(M5,M7,M9,M11)</f>
        <v>#REF!</v>
      </c>
      <c r="N25" s="76" t="e">
        <f>SUM(N5,N9,N11,N13,N15,N17,N19)</f>
        <v>#REF!</v>
      </c>
      <c r="O25" s="76" t="e">
        <f>SUM(O5,O11,O13,O15,O19,O17,O21,O23)</f>
        <v>#REF!</v>
      </c>
      <c r="P25" s="76" t="e">
        <f>SUM(P5,P15,P21,P23)</f>
        <v>#REF!</v>
      </c>
      <c r="AB25" s="46"/>
      <c r="AC25" s="46"/>
      <c r="AD25" s="46"/>
      <c r="AE25" s="46"/>
    </row>
    <row r="26" spans="7:31" ht="13.5" customHeight="1" x14ac:dyDescent="0.2">
      <c r="G26" s="198" t="s">
        <v>171</v>
      </c>
      <c r="H26" s="140"/>
      <c r="I26" s="140"/>
      <c r="J26" s="138"/>
      <c r="K26" s="76" t="e">
        <f t="shared" ref="K26:L26" si="12">K25</f>
        <v>#REF!</v>
      </c>
      <c r="L26" s="76" t="e">
        <f t="shared" si="12"/>
        <v>#REF!</v>
      </c>
      <c r="M26" s="76" t="e">
        <f t="shared" ref="M26:O26" si="13">M25+L26</f>
        <v>#REF!</v>
      </c>
      <c r="N26" s="76" t="e">
        <f t="shared" si="13"/>
        <v>#REF!</v>
      </c>
      <c r="O26" s="76" t="e">
        <f t="shared" si="13"/>
        <v>#REF!</v>
      </c>
      <c r="P26" s="76" t="e">
        <f>P25+O26</f>
        <v>#REF!</v>
      </c>
    </row>
    <row r="27" spans="7:31" ht="13.5" customHeight="1" x14ac:dyDescent="0.2">
      <c r="G27" s="84"/>
      <c r="H27" s="85"/>
      <c r="I27" s="85"/>
      <c r="J27" s="85"/>
      <c r="K27" s="86"/>
    </row>
    <row r="28" spans="7:31" ht="13.5" customHeight="1" x14ac:dyDescent="0.2">
      <c r="G28" s="46"/>
      <c r="H28" s="46"/>
      <c r="I28" s="46"/>
      <c r="J28" s="46"/>
      <c r="K28" s="46"/>
    </row>
    <row r="29" spans="7:31" ht="13.5" customHeight="1" x14ac:dyDescent="0.2">
      <c r="G29" s="187" t="s">
        <v>214</v>
      </c>
      <c r="H29" s="152"/>
      <c r="I29" s="152"/>
      <c r="J29" s="152"/>
      <c r="K29" s="46"/>
      <c r="L29" s="46"/>
      <c r="M29" s="199" t="s">
        <v>262</v>
      </c>
      <c r="N29" s="152"/>
      <c r="O29" s="152"/>
      <c r="P29" s="152"/>
      <c r="Q29" s="46"/>
      <c r="R29" s="46"/>
    </row>
    <row r="30" spans="7:31" ht="13.5" customHeight="1" x14ac:dyDescent="0.2">
      <c r="G30" s="186" t="s">
        <v>110</v>
      </c>
      <c r="H30" s="145"/>
      <c r="I30" s="145"/>
      <c r="J30" s="145"/>
      <c r="K30" s="46"/>
      <c r="L30" s="48"/>
      <c r="M30" s="49" t="s">
        <v>111</v>
      </c>
      <c r="N30" s="50"/>
      <c r="O30" s="50"/>
      <c r="P30" s="50"/>
      <c r="Q30" s="46"/>
      <c r="R30" s="46"/>
      <c r="S30" s="46"/>
      <c r="W30" s="46"/>
      <c r="X30" s="46"/>
      <c r="Y30" s="46"/>
    </row>
    <row r="31" spans="7:31" ht="13.5" customHeight="1" x14ac:dyDescent="0.2"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W31" s="46"/>
      <c r="X31" s="46"/>
      <c r="Y31" s="46"/>
    </row>
    <row r="32" spans="7:31" ht="13.5" customHeight="1" x14ac:dyDescent="0.2">
      <c r="G32" s="182"/>
      <c r="H32" s="145"/>
      <c r="I32" s="145"/>
      <c r="J32" s="145"/>
      <c r="K32" s="52"/>
      <c r="L32" s="46"/>
      <c r="M32" s="46"/>
      <c r="N32" s="46"/>
      <c r="O32" s="46"/>
      <c r="P32" s="46"/>
      <c r="Y32" s="46"/>
    </row>
    <row r="33" spans="7:25" ht="13.5" customHeight="1" x14ac:dyDescent="0.2">
      <c r="G33" s="149" t="s">
        <v>112</v>
      </c>
      <c r="H33" s="148"/>
      <c r="I33" s="148"/>
      <c r="J33" s="148"/>
      <c r="K33" s="46"/>
      <c r="L33" s="46"/>
      <c r="M33" s="46"/>
      <c r="N33" s="46"/>
      <c r="O33" s="46"/>
      <c r="P33" s="46"/>
      <c r="Q33" s="46"/>
      <c r="R33" s="46"/>
      <c r="Y33" s="46"/>
    </row>
    <row r="34" spans="7:25" ht="13.5" customHeight="1" x14ac:dyDescent="0.2">
      <c r="G34" s="144" t="s">
        <v>113</v>
      </c>
      <c r="H34" s="145"/>
      <c r="I34" s="145"/>
      <c r="J34" s="145"/>
      <c r="K34" s="52"/>
      <c r="L34" s="46"/>
      <c r="M34" s="46"/>
      <c r="N34" s="46"/>
      <c r="O34" s="46"/>
      <c r="P34" s="46"/>
      <c r="Q34" s="46"/>
      <c r="R34" s="46"/>
      <c r="S34" s="46"/>
      <c r="W34" s="46"/>
      <c r="X34" s="46"/>
    </row>
    <row r="35" spans="7:25" ht="13.5" customHeight="1" x14ac:dyDescent="0.2">
      <c r="G35" s="144" t="s">
        <v>114</v>
      </c>
      <c r="H35" s="145"/>
      <c r="I35" s="145"/>
      <c r="J35" s="145"/>
      <c r="K35" s="52"/>
      <c r="L35" s="46"/>
      <c r="M35" s="46"/>
      <c r="N35" s="46"/>
      <c r="O35" s="46"/>
      <c r="P35" s="46"/>
      <c r="Q35" s="46"/>
      <c r="R35" s="46"/>
      <c r="S35" s="46"/>
      <c r="W35" s="46"/>
      <c r="X35" s="46"/>
    </row>
    <row r="36" spans="7:25" ht="13.5" customHeight="1" x14ac:dyDescent="0.2">
      <c r="G36" s="144" t="s">
        <v>115</v>
      </c>
      <c r="H36" s="145"/>
      <c r="I36" s="145"/>
      <c r="J36" s="145"/>
      <c r="K36" s="52"/>
      <c r="L36" s="46"/>
      <c r="M36" s="46"/>
      <c r="N36" s="46"/>
      <c r="O36" s="46"/>
      <c r="P36" s="46"/>
    </row>
    <row r="37" spans="7:25" ht="12.75" customHeight="1" x14ac:dyDescent="0.2">
      <c r="P37" s="46"/>
      <c r="Q37" s="46"/>
      <c r="R37" s="46"/>
    </row>
    <row r="38" spans="7:25" ht="12.75" customHeight="1" x14ac:dyDescent="0.2">
      <c r="P38" s="46"/>
      <c r="Q38" s="46"/>
      <c r="R38" s="46"/>
      <c r="S38" s="46"/>
      <c r="W38" s="46"/>
      <c r="X38" s="46"/>
    </row>
    <row r="39" spans="7:25" ht="12.75" customHeight="1" x14ac:dyDescent="0.2">
      <c r="P39" s="46"/>
      <c r="Q39" s="46"/>
      <c r="R39" s="46"/>
      <c r="S39" s="46"/>
      <c r="W39" s="46"/>
      <c r="X39" s="46"/>
    </row>
    <row r="40" spans="7:25" ht="12.75" customHeight="1" x14ac:dyDescent="0.2"/>
    <row r="41" spans="7:25" ht="12.75" customHeight="1" x14ac:dyDescent="0.2">
      <c r="P41" s="46"/>
      <c r="Q41" s="46"/>
      <c r="R41" s="46"/>
    </row>
    <row r="42" spans="7:25" ht="12.75" customHeight="1" x14ac:dyDescent="0.2">
      <c r="P42" s="46"/>
      <c r="Q42" s="46"/>
      <c r="R42" s="46"/>
      <c r="S42" s="46"/>
      <c r="W42" s="46"/>
      <c r="X42" s="46"/>
    </row>
    <row r="43" spans="7:25" ht="12.75" customHeight="1" x14ac:dyDescent="0.2"/>
    <row r="44" spans="7:25" ht="12.75" customHeight="1" x14ac:dyDescent="0.2">
      <c r="P44" s="46"/>
      <c r="Q44" s="46"/>
      <c r="R44" s="46"/>
    </row>
    <row r="45" spans="7:25" ht="12.75" customHeight="1" x14ac:dyDescent="0.2">
      <c r="P45" s="46"/>
      <c r="Q45" s="46"/>
      <c r="R45" s="46"/>
      <c r="S45" s="46"/>
      <c r="W45" s="46"/>
      <c r="X45" s="46"/>
    </row>
    <row r="46" spans="7:25" ht="12.75" customHeight="1" x14ac:dyDescent="0.2">
      <c r="P46" s="46"/>
      <c r="Q46" s="46"/>
      <c r="R46" s="46"/>
      <c r="S46" s="46"/>
      <c r="W46" s="46"/>
      <c r="X46" s="46"/>
    </row>
    <row r="47" spans="7:25" ht="12.75" customHeight="1" x14ac:dyDescent="0.2"/>
    <row r="48" spans="7:25" ht="12.75" customHeight="1" x14ac:dyDescent="0.2">
      <c r="P48" s="46"/>
      <c r="Q48" s="46"/>
      <c r="R48" s="46"/>
    </row>
    <row r="49" spans="16:24" ht="12.75" customHeight="1" x14ac:dyDescent="0.2">
      <c r="P49" s="46"/>
      <c r="Q49" s="46"/>
      <c r="R49" s="46"/>
      <c r="S49" s="46"/>
      <c r="W49" s="46"/>
      <c r="X49" s="46"/>
    </row>
    <row r="50" spans="16:24" ht="12.75" customHeight="1" x14ac:dyDescent="0.2"/>
    <row r="51" spans="16:24" ht="12.75" customHeight="1" x14ac:dyDescent="0.2">
      <c r="P51" s="46"/>
      <c r="Q51" s="46"/>
      <c r="R51" s="46"/>
    </row>
    <row r="52" spans="16:24" ht="12.75" customHeight="1" x14ac:dyDescent="0.2">
      <c r="P52" s="46"/>
      <c r="Q52" s="46"/>
      <c r="R52" s="46"/>
      <c r="S52" s="46"/>
      <c r="W52" s="46"/>
      <c r="X52" s="46"/>
    </row>
    <row r="53" spans="16:24" ht="12.75" customHeight="1" x14ac:dyDescent="0.2">
      <c r="P53" s="46"/>
      <c r="Q53" s="46"/>
      <c r="R53" s="46"/>
      <c r="S53" s="46"/>
      <c r="W53" s="46"/>
      <c r="X53" s="46"/>
    </row>
    <row r="54" spans="16:24" ht="12.75" customHeight="1" x14ac:dyDescent="0.2"/>
    <row r="55" spans="16:24" ht="12.75" customHeight="1" x14ac:dyDescent="0.2">
      <c r="P55" s="46"/>
      <c r="Q55" s="46"/>
      <c r="R55" s="46"/>
    </row>
    <row r="56" spans="16:24" ht="12.75" customHeight="1" x14ac:dyDescent="0.2">
      <c r="P56" s="46"/>
      <c r="Q56" s="46"/>
      <c r="R56" s="46"/>
      <c r="S56" s="46"/>
      <c r="W56" s="46"/>
      <c r="X56" s="46"/>
    </row>
    <row r="57" spans="16:24" ht="12.75" customHeight="1" x14ac:dyDescent="0.2"/>
    <row r="58" spans="16:24" ht="12.75" customHeight="1" x14ac:dyDescent="0.2">
      <c r="P58" s="46"/>
      <c r="Q58" s="46"/>
      <c r="R58" s="46"/>
    </row>
    <row r="59" spans="16:24" ht="12.75" customHeight="1" x14ac:dyDescent="0.2">
      <c r="P59" s="46"/>
      <c r="Q59" s="46"/>
      <c r="R59" s="46"/>
      <c r="S59" s="46"/>
      <c r="W59" s="46"/>
      <c r="X59" s="46"/>
    </row>
    <row r="60" spans="16:24" ht="12.75" customHeight="1" x14ac:dyDescent="0.2">
      <c r="P60" s="46"/>
      <c r="Q60" s="46"/>
      <c r="R60" s="46"/>
      <c r="S60" s="46"/>
      <c r="W60" s="46"/>
      <c r="X60" s="46"/>
    </row>
    <row r="61" spans="16:24" ht="12.75" customHeight="1" x14ac:dyDescent="0.2"/>
    <row r="62" spans="16:24" ht="12.75" customHeight="1" x14ac:dyDescent="0.2">
      <c r="P62" s="46"/>
      <c r="Q62" s="46"/>
      <c r="R62" s="46"/>
    </row>
    <row r="63" spans="16:24" ht="12.75" customHeight="1" x14ac:dyDescent="0.2">
      <c r="P63" s="46"/>
      <c r="Q63" s="46"/>
      <c r="R63" s="46"/>
      <c r="S63" s="46"/>
      <c r="W63" s="46"/>
      <c r="X63" s="46"/>
    </row>
    <row r="64" spans="16:24" ht="12.75" customHeight="1" x14ac:dyDescent="0.2"/>
    <row r="65" spans="16:24" ht="12.75" customHeight="1" x14ac:dyDescent="0.2">
      <c r="P65" s="46"/>
      <c r="Q65" s="46"/>
      <c r="R65" s="46"/>
    </row>
    <row r="66" spans="16:24" ht="12.75" customHeight="1" x14ac:dyDescent="0.2">
      <c r="P66" s="46"/>
      <c r="Q66" s="46"/>
      <c r="R66" s="46"/>
      <c r="S66" s="46"/>
      <c r="W66" s="46"/>
      <c r="X66" s="46"/>
    </row>
    <row r="67" spans="16:24" ht="12.75" customHeight="1" x14ac:dyDescent="0.2">
      <c r="P67" s="46"/>
      <c r="Q67" s="46"/>
      <c r="R67" s="46"/>
      <c r="S67" s="46"/>
      <c r="W67" s="46"/>
      <c r="X67" s="46"/>
    </row>
    <row r="68" spans="16:24" ht="12.75" customHeight="1" x14ac:dyDescent="0.2"/>
    <row r="69" spans="16:24" ht="12.75" customHeight="1" x14ac:dyDescent="0.2">
      <c r="P69" s="46"/>
      <c r="Q69" s="46"/>
      <c r="R69" s="46"/>
    </row>
    <row r="70" spans="16:24" ht="12.75" customHeight="1" x14ac:dyDescent="0.2">
      <c r="P70" s="46"/>
      <c r="Q70" s="46"/>
      <c r="R70" s="46"/>
      <c r="S70" s="46"/>
      <c r="W70" s="46"/>
      <c r="X70" s="46"/>
    </row>
    <row r="71" spans="16:24" ht="12.75" customHeight="1" x14ac:dyDescent="0.2">
      <c r="R71" s="46"/>
      <c r="S71" s="46"/>
      <c r="T71" s="46"/>
      <c r="U71" s="46"/>
      <c r="V71" s="46"/>
      <c r="W71" s="46"/>
      <c r="X71" s="46"/>
    </row>
    <row r="72" spans="16:24" ht="12.75" customHeight="1" x14ac:dyDescent="0.2">
      <c r="R72" s="46"/>
      <c r="S72" s="46"/>
      <c r="T72" s="46"/>
      <c r="U72" s="46"/>
      <c r="V72" s="46"/>
      <c r="W72" s="46"/>
      <c r="X72" s="46"/>
    </row>
    <row r="73" spans="16:24" ht="12.75" customHeight="1" x14ac:dyDescent="0.2">
      <c r="R73" s="46"/>
      <c r="S73" s="46"/>
      <c r="T73" s="46"/>
      <c r="U73" s="46"/>
      <c r="V73" s="46"/>
      <c r="W73" s="46"/>
      <c r="X73" s="46"/>
    </row>
    <row r="74" spans="16:24" ht="12.75" customHeight="1" x14ac:dyDescent="0.2">
      <c r="R74" s="46"/>
      <c r="S74" s="46"/>
      <c r="T74" s="46"/>
      <c r="U74" s="46"/>
      <c r="V74" s="46"/>
      <c r="W74" s="46"/>
      <c r="X74" s="46"/>
    </row>
    <row r="75" spans="16:24" ht="12.75" customHeight="1" x14ac:dyDescent="0.2"/>
    <row r="76" spans="16:24" ht="12.75" customHeight="1" x14ac:dyDescent="0.2"/>
    <row r="77" spans="16:24" ht="12.75" customHeight="1" x14ac:dyDescent="0.2"/>
    <row r="78" spans="16:24" ht="12.75" customHeight="1" x14ac:dyDescent="0.2">
      <c r="P78" s="46"/>
      <c r="Q78" s="46"/>
      <c r="R78" s="46"/>
    </row>
    <row r="79" spans="16:24" ht="12.75" customHeight="1" x14ac:dyDescent="0.2">
      <c r="P79" s="46"/>
      <c r="Q79" s="46"/>
      <c r="R79" s="46"/>
      <c r="S79" s="46"/>
      <c r="W79" s="46"/>
      <c r="X79" s="46"/>
    </row>
    <row r="80" spans="16:24" ht="12.75" customHeight="1" x14ac:dyDescent="0.2">
      <c r="P80" s="46"/>
      <c r="Q80" s="46"/>
      <c r="R80" s="46"/>
      <c r="S80" s="46"/>
      <c r="W80" s="46"/>
      <c r="X80" s="46"/>
    </row>
    <row r="81" spans="16:24" ht="12.75" customHeight="1" x14ac:dyDescent="0.2"/>
    <row r="82" spans="16:24" ht="12.75" customHeight="1" x14ac:dyDescent="0.2">
      <c r="P82" s="46"/>
      <c r="Q82" s="46"/>
      <c r="R82" s="46"/>
    </row>
    <row r="83" spans="16:24" ht="12.75" customHeight="1" x14ac:dyDescent="0.2">
      <c r="P83" s="46"/>
      <c r="Q83" s="46"/>
      <c r="R83" s="46"/>
      <c r="S83" s="46"/>
      <c r="W83" s="46"/>
      <c r="X83" s="46"/>
    </row>
    <row r="84" spans="16:24" ht="12.75" customHeight="1" x14ac:dyDescent="0.2"/>
    <row r="85" spans="16:24" ht="12.75" customHeight="1" x14ac:dyDescent="0.2">
      <c r="P85" s="46"/>
      <c r="Q85" s="46"/>
      <c r="R85" s="46"/>
    </row>
    <row r="86" spans="16:24" ht="12.75" customHeight="1" x14ac:dyDescent="0.2">
      <c r="P86" s="46"/>
      <c r="Q86" s="46"/>
      <c r="R86" s="46"/>
      <c r="S86" s="46"/>
      <c r="W86" s="46"/>
      <c r="X86" s="46"/>
    </row>
    <row r="87" spans="16:24" ht="12.75" customHeight="1" x14ac:dyDescent="0.2">
      <c r="P87" s="46"/>
      <c r="Q87" s="46"/>
      <c r="R87" s="46"/>
      <c r="S87" s="46"/>
      <c r="W87" s="46"/>
      <c r="X87" s="46"/>
    </row>
    <row r="88" spans="16:24" ht="12.75" customHeight="1" x14ac:dyDescent="0.2"/>
    <row r="89" spans="16:24" ht="12.75" customHeight="1" x14ac:dyDescent="0.2">
      <c r="P89" s="46"/>
      <c r="Q89" s="46"/>
      <c r="R89" s="46"/>
    </row>
    <row r="90" spans="16:24" ht="12.75" customHeight="1" x14ac:dyDescent="0.2">
      <c r="P90" s="46"/>
      <c r="Q90" s="46"/>
      <c r="R90" s="46"/>
      <c r="S90" s="46"/>
      <c r="W90" s="46"/>
      <c r="X90" s="46"/>
    </row>
    <row r="91" spans="16:24" ht="12.75" customHeight="1" x14ac:dyDescent="0.2"/>
    <row r="92" spans="16:24" ht="12.75" customHeight="1" x14ac:dyDescent="0.2">
      <c r="P92" s="46"/>
      <c r="Q92" s="46"/>
      <c r="R92" s="46"/>
    </row>
    <row r="93" spans="16:24" ht="12.75" customHeight="1" x14ac:dyDescent="0.2">
      <c r="P93" s="46"/>
      <c r="Q93" s="46"/>
      <c r="R93" s="46"/>
      <c r="S93" s="46"/>
      <c r="W93" s="46"/>
      <c r="X93" s="46"/>
    </row>
    <row r="94" spans="16:24" ht="12.75" customHeight="1" x14ac:dyDescent="0.2">
      <c r="P94" s="46"/>
      <c r="Q94" s="46"/>
      <c r="R94" s="46"/>
      <c r="S94" s="46"/>
      <c r="W94" s="46"/>
      <c r="X94" s="46"/>
    </row>
    <row r="95" spans="16:24" ht="12.75" customHeight="1" x14ac:dyDescent="0.2"/>
    <row r="96" spans="16:24" ht="12.75" customHeight="1" x14ac:dyDescent="0.2">
      <c r="P96" s="46"/>
      <c r="Q96" s="46"/>
      <c r="R96" s="46"/>
    </row>
    <row r="97" spans="16:24" ht="12.75" customHeight="1" x14ac:dyDescent="0.2">
      <c r="P97" s="46"/>
      <c r="Q97" s="46"/>
      <c r="R97" s="46"/>
      <c r="S97" s="46"/>
      <c r="W97" s="46"/>
      <c r="X97" s="46"/>
    </row>
    <row r="98" spans="16:24" ht="12.75" customHeight="1" x14ac:dyDescent="0.2"/>
    <row r="99" spans="16:24" ht="12.75" customHeight="1" x14ac:dyDescent="0.2">
      <c r="P99" s="46"/>
      <c r="Q99" s="46"/>
      <c r="R99" s="46"/>
    </row>
    <row r="100" spans="16:24" ht="12.75" customHeight="1" x14ac:dyDescent="0.2">
      <c r="P100" s="46"/>
      <c r="Q100" s="46"/>
      <c r="R100" s="46"/>
      <c r="S100" s="46"/>
      <c r="W100" s="46"/>
      <c r="X100" s="46"/>
    </row>
    <row r="101" spans="16:24" ht="12.75" customHeight="1" x14ac:dyDescent="0.2">
      <c r="P101" s="46"/>
      <c r="Q101" s="46"/>
      <c r="R101" s="46"/>
      <c r="S101" s="46"/>
      <c r="W101" s="46"/>
      <c r="X101" s="46"/>
    </row>
    <row r="102" spans="16:24" ht="12.75" customHeight="1" x14ac:dyDescent="0.2"/>
    <row r="103" spans="16:24" ht="12.75" customHeight="1" x14ac:dyDescent="0.2">
      <c r="P103" s="46"/>
      <c r="Q103" s="46"/>
      <c r="R103" s="46"/>
    </row>
    <row r="104" spans="16:24" ht="12.75" customHeight="1" x14ac:dyDescent="0.2">
      <c r="P104" s="46"/>
      <c r="Q104" s="46"/>
      <c r="R104" s="46"/>
      <c r="S104" s="46"/>
      <c r="W104" s="46"/>
      <c r="X104" s="46"/>
    </row>
    <row r="105" spans="16:24" ht="12.75" customHeight="1" x14ac:dyDescent="0.2"/>
    <row r="106" spans="16:24" ht="12.75" customHeight="1" x14ac:dyDescent="0.2"/>
    <row r="107" spans="16:24" ht="12.75" customHeight="1" x14ac:dyDescent="0.2"/>
    <row r="108" spans="16:24" ht="12.75" customHeight="1" x14ac:dyDescent="0.2"/>
    <row r="109" spans="16:24" ht="12.75" customHeight="1" x14ac:dyDescent="0.2"/>
    <row r="110" spans="16:24" ht="12.75" customHeight="1" x14ac:dyDescent="0.2"/>
    <row r="111" spans="16:24" ht="12.75" customHeight="1" x14ac:dyDescent="0.2"/>
    <row r="112" spans="16:2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mergeCells count="35">
    <mergeCell ref="G36:J36"/>
    <mergeCell ref="M29:P29"/>
    <mergeCell ref="G32:J32"/>
    <mergeCell ref="G33:J33"/>
    <mergeCell ref="G34:J34"/>
    <mergeCell ref="G35:J35"/>
    <mergeCell ref="G30:J30"/>
    <mergeCell ref="H18:J18"/>
    <mergeCell ref="H19:J19"/>
    <mergeCell ref="H20:J20"/>
    <mergeCell ref="H21:J21"/>
    <mergeCell ref="H22:J22"/>
    <mergeCell ref="H23:J23"/>
    <mergeCell ref="G24:J24"/>
    <mergeCell ref="G25:J25"/>
    <mergeCell ref="G26:J26"/>
    <mergeCell ref="G29:J29"/>
    <mergeCell ref="H17:J17"/>
    <mergeCell ref="H6:J6"/>
    <mergeCell ref="H7:J7"/>
    <mergeCell ref="H8:J8"/>
    <mergeCell ref="H9:J9"/>
    <mergeCell ref="H10:J10"/>
    <mergeCell ref="H11:J11"/>
    <mergeCell ref="H12:J12"/>
    <mergeCell ref="H13:J13"/>
    <mergeCell ref="H14:J14"/>
    <mergeCell ref="H15:J15"/>
    <mergeCell ref="H16:J16"/>
    <mergeCell ref="H5:J5"/>
    <mergeCell ref="G1:P1"/>
    <mergeCell ref="G2:G3"/>
    <mergeCell ref="H2:J3"/>
    <mergeCell ref="K2:K3"/>
    <mergeCell ref="H4:J4"/>
  </mergeCells>
  <conditionalFormatting sqref="R5 T5:V5 X5">
    <cfRule type="expression" dxfId="7" priority="1">
      <formula>AND(ISNUMBER($G4),$G4&lt;&gt;0)</formula>
    </cfRule>
  </conditionalFormatting>
  <conditionalFormatting sqref="R4 T4:V4 X4">
    <cfRule type="expression" dxfId="6" priority="2">
      <formula>T4&lt;&gt;0</formula>
    </cfRule>
  </conditionalFormatting>
  <conditionalFormatting sqref="G27:K27">
    <cfRule type="expression" dxfId="5" priority="3">
      <formula>$L26=2</formula>
    </cfRule>
  </conditionalFormatting>
  <conditionalFormatting sqref="G27:K27">
    <cfRule type="expression" dxfId="4" priority="4">
      <formula>AND($L26=1,$R26&lt;&gt;"")</formula>
    </cfRule>
  </conditionalFormatting>
  <conditionalFormatting sqref="G24 G26">
    <cfRule type="expression" dxfId="3" priority="5">
      <formula>$L26=2</formula>
    </cfRule>
  </conditionalFormatting>
  <conditionalFormatting sqref="G24 G26">
    <cfRule type="expression" dxfId="2" priority="6">
      <formula>AND($L26=1,$R26&lt;&gt;"")</formula>
    </cfRule>
  </conditionalFormatting>
  <conditionalFormatting sqref="L10">
    <cfRule type="expression" dxfId="1" priority="7">
      <formula>L10&lt;&gt;0</formula>
    </cfRule>
  </conditionalFormatting>
  <conditionalFormatting sqref="N22">
    <cfRule type="expression" dxfId="0" priority="8">
      <formula>N22&lt;&gt;0</formula>
    </cfRule>
  </conditionalFormatting>
  <dataValidations count="2">
    <dataValidation type="decimal" allowBlank="1" showInputMessage="1" showErrorMessage="1" prompt=" - Porcentagem Acumulada &gt; 100%." sqref="R5 T5:V5 X5">
      <formula1>0</formula1>
      <formula2>CRONO_MaxParc</formula2>
    </dataValidation>
    <dataValidation type="decimal" operator="greaterThan" allowBlank="1" showInputMessage="1" showErrorMessage="1" prompt=" - " sqref="L2">
      <formula1>0</formula1>
    </dataValidation>
  </dataValidations>
  <pageMargins left="1.1811023622047243" right="0.78740157480314965" top="1.9685039370078741" bottom="0.39370078740157483" header="0.78740157480314965" footer="0.39370078740157483"/>
  <pageSetup paperSize="9" scale="53" fitToHeight="0" orientation="landscape" r:id="rId1"/>
  <headerFooter differentFirst="1">
    <firstHeader>&amp;L&amp;G&amp;R
&amp;G</firstHeader>
    <firstFooter xml:space="preserve">&amp;R
</first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ORÇ EM BRANCO</vt:lpstr>
      <vt:lpstr>BDI EM BRANCO</vt:lpstr>
      <vt:lpstr>CRON EM BRANCO</vt:lpstr>
      <vt:lpstr>'BDI EM BRANCO'!Area_de_impressao</vt:lpstr>
      <vt:lpstr>'CRON EM BRANCO'!Area_de_impressao</vt:lpstr>
      <vt:lpstr>'ORÇ EM BRANCO'!Area_de_impressao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</dc:creator>
  <cp:lastModifiedBy>Charles dos Santos Pereira</cp:lastModifiedBy>
  <cp:lastPrinted>2023-04-19T22:41:53Z</cp:lastPrinted>
  <dcterms:created xsi:type="dcterms:W3CDTF">2022-03-30T14:12:00Z</dcterms:created>
  <dcterms:modified xsi:type="dcterms:W3CDTF">2023-04-20T14:44:19Z</dcterms:modified>
</cp:coreProperties>
</file>